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Jenny\Dropbox (Williams Strategic)\WSI VW Dropbox Team Folder\Clients\AW Transportation\"/>
    </mc:Choice>
  </mc:AlternateContent>
  <bookViews>
    <workbookView xWindow="0" yWindow="0" windowWidth="28800" windowHeight="11835"/>
  </bookViews>
  <sheets>
    <sheet name="Self Survey" sheetId="1" r:id="rId1"/>
  </sheets>
  <definedNames>
    <definedName name="_xlnm.Print_Area" localSheetId="0">'Self Survey'!$A$1:$L$158</definedName>
  </definedNames>
  <calcPr calcId="179017"/>
</workbook>
</file>

<file path=xl/calcChain.xml><?xml version="1.0" encoding="utf-8"?>
<calcChain xmlns="http://schemas.openxmlformats.org/spreadsheetml/2006/main">
  <c r="K146" i="1" l="1"/>
  <c r="L146" i="1" s="1"/>
  <c r="K143" i="1"/>
  <c r="K142" i="1"/>
  <c r="K140" i="1"/>
  <c r="L140" i="1" s="1"/>
  <c r="K138" i="1"/>
  <c r="L138" i="1" s="1"/>
  <c r="K137" i="1"/>
  <c r="L137" i="1" s="1"/>
  <c r="K136" i="1"/>
  <c r="L136" i="1" s="1"/>
  <c r="K135" i="1"/>
  <c r="L135" i="1" s="1"/>
  <c r="K134" i="1"/>
  <c r="L134" i="1" s="1"/>
  <c r="K132" i="1"/>
  <c r="L132" i="1" s="1"/>
  <c r="K131" i="1"/>
  <c r="K130" i="1"/>
  <c r="L130" i="1" s="1"/>
  <c r="K129" i="1"/>
  <c r="L129" i="1" s="1"/>
  <c r="K128" i="1"/>
  <c r="L128" i="1" s="1"/>
  <c r="K126" i="1"/>
  <c r="K125" i="1"/>
  <c r="L125" i="1" s="1"/>
  <c r="K113" i="1"/>
  <c r="L113" i="1" s="1"/>
  <c r="K112" i="1"/>
  <c r="L112" i="1" s="1"/>
  <c r="K110" i="1"/>
  <c r="L110" i="1" s="1"/>
  <c r="K109" i="1"/>
  <c r="L109" i="1" s="1"/>
  <c r="K108" i="1"/>
  <c r="L108" i="1" s="1"/>
  <c r="K107" i="1"/>
  <c r="L107" i="1" s="1"/>
  <c r="K106" i="1"/>
  <c r="K105" i="1"/>
  <c r="L105" i="1" s="1"/>
  <c r="K104" i="1"/>
  <c r="K103" i="1"/>
  <c r="L103" i="1" s="1"/>
  <c r="K102" i="1"/>
  <c r="L102" i="1" s="1"/>
  <c r="K101" i="1"/>
  <c r="L101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K94" i="1"/>
  <c r="K82" i="1"/>
  <c r="L82" i="1" s="1"/>
  <c r="K81" i="1"/>
  <c r="L81" i="1" s="1"/>
  <c r="K80" i="1"/>
  <c r="L80" i="1" s="1"/>
  <c r="K79" i="1"/>
  <c r="L79" i="1" s="1"/>
  <c r="K78" i="1"/>
  <c r="L78" i="1" s="1"/>
  <c r="K77" i="1"/>
  <c r="L77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L59" i="1" s="1"/>
  <c r="K58" i="1"/>
  <c r="K57" i="1"/>
  <c r="L57" i="1" s="1"/>
  <c r="K56" i="1"/>
  <c r="K55" i="1"/>
  <c r="L55" i="1" s="1"/>
  <c r="K54" i="1"/>
  <c r="K53" i="1"/>
  <c r="K52" i="1"/>
  <c r="K51" i="1"/>
  <c r="L51" i="1" s="1"/>
  <c r="K39" i="1"/>
  <c r="L39" i="1" s="1"/>
  <c r="K36" i="1"/>
  <c r="L36" i="1" s="1"/>
  <c r="K35" i="1"/>
  <c r="L35" i="1" s="1"/>
  <c r="K32" i="1"/>
  <c r="L32" i="1" s="1"/>
  <c r="K31" i="1"/>
  <c r="L31" i="1" s="1"/>
  <c r="K30" i="1"/>
  <c r="L30" i="1" s="1"/>
  <c r="K29" i="1"/>
  <c r="L29" i="1"/>
  <c r="K28" i="1"/>
  <c r="L28" i="1" s="1"/>
  <c r="K27" i="1"/>
  <c r="L27" i="1" s="1"/>
  <c r="K25" i="1"/>
  <c r="E137" i="1"/>
  <c r="F137" i="1" s="1"/>
  <c r="E135" i="1"/>
  <c r="F135" i="1" s="1"/>
  <c r="E134" i="1"/>
  <c r="F134" i="1" s="1"/>
  <c r="E133" i="1"/>
  <c r="F133" i="1" s="1"/>
  <c r="E132" i="1"/>
  <c r="F132" i="1" s="1"/>
  <c r="E118" i="1"/>
  <c r="F118" i="1" s="1"/>
  <c r="E117" i="1"/>
  <c r="F117" i="1" s="1"/>
  <c r="E116" i="1"/>
  <c r="F116" i="1" s="1"/>
  <c r="E115" i="1"/>
  <c r="F115" i="1" s="1"/>
  <c r="E113" i="1"/>
  <c r="F113" i="1" s="1"/>
  <c r="E112" i="1"/>
  <c r="F112" i="1" s="1"/>
  <c r="E110" i="1"/>
  <c r="F110" i="1" s="1"/>
  <c r="E109" i="1"/>
  <c r="F109" i="1" s="1"/>
  <c r="E108" i="1"/>
  <c r="F108" i="1" s="1"/>
  <c r="E107" i="1"/>
  <c r="F107" i="1" s="1"/>
  <c r="E106" i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E96" i="1"/>
  <c r="F96" i="1" s="1"/>
  <c r="E95" i="1"/>
  <c r="F95" i="1" s="1"/>
  <c r="E83" i="1"/>
  <c r="F83" i="1" s="1"/>
  <c r="E82" i="1"/>
  <c r="F82" i="1" s="1"/>
  <c r="E81" i="1"/>
  <c r="F81" i="1" s="1"/>
  <c r="E79" i="1"/>
  <c r="F79" i="1" s="1"/>
  <c r="E78" i="1"/>
  <c r="F78" i="1" s="1"/>
  <c r="E77" i="1"/>
  <c r="F77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56" i="1"/>
  <c r="F56" i="1" s="1"/>
  <c r="E55" i="1"/>
  <c r="F55" i="1" s="1"/>
  <c r="E54" i="1"/>
  <c r="F54" i="1" s="1"/>
  <c r="E52" i="1"/>
  <c r="E51" i="1"/>
  <c r="F51" i="1" s="1"/>
  <c r="E50" i="1"/>
  <c r="F50" i="1" s="1"/>
  <c r="E49" i="1"/>
  <c r="E47" i="1"/>
  <c r="F47" i="1" s="1"/>
  <c r="E46" i="1"/>
  <c r="F46" i="1" s="1"/>
  <c r="E45" i="1"/>
  <c r="F45" i="1" s="1"/>
  <c r="E44" i="1"/>
  <c r="F44" i="1" s="1"/>
  <c r="E41" i="1"/>
  <c r="F41" i="1" s="1"/>
  <c r="L155" i="1"/>
  <c r="F153" i="1"/>
  <c r="F152" i="1"/>
  <c r="F151" i="1"/>
  <c r="F150" i="1"/>
  <c r="F149" i="1"/>
  <c r="L150" i="1"/>
  <c r="L149" i="1"/>
  <c r="L148" i="1"/>
  <c r="L147" i="1"/>
  <c r="F141" i="1"/>
  <c r="F140" i="1"/>
  <c r="F139" i="1"/>
  <c r="F138" i="1"/>
  <c r="F123" i="1"/>
  <c r="F122" i="1"/>
  <c r="F121" i="1"/>
  <c r="F120" i="1"/>
  <c r="L117" i="1"/>
  <c r="L116" i="1"/>
  <c r="L115" i="1"/>
  <c r="L114" i="1"/>
  <c r="L86" i="1"/>
  <c r="L85" i="1"/>
  <c r="L84" i="1"/>
  <c r="L83" i="1"/>
  <c r="L154" i="1"/>
  <c r="L153" i="1"/>
  <c r="L152" i="1"/>
  <c r="L151" i="1"/>
  <c r="L145" i="1"/>
  <c r="L144" i="1"/>
  <c r="L143" i="1"/>
  <c r="L142" i="1"/>
  <c r="L141" i="1"/>
  <c r="L139" i="1"/>
  <c r="L133" i="1"/>
  <c r="L131" i="1"/>
  <c r="L127" i="1"/>
  <c r="L126" i="1"/>
  <c r="L122" i="1"/>
  <c r="L121" i="1"/>
  <c r="L120" i="1"/>
  <c r="L119" i="1"/>
  <c r="L118" i="1"/>
  <c r="L111" i="1"/>
  <c r="L106" i="1"/>
  <c r="L104" i="1"/>
  <c r="L94" i="1"/>
  <c r="L91" i="1"/>
  <c r="L90" i="1"/>
  <c r="L89" i="1"/>
  <c r="L88" i="1"/>
  <c r="L87" i="1"/>
  <c r="L76" i="1"/>
  <c r="F146" i="1"/>
  <c r="F145" i="1"/>
  <c r="F144" i="1"/>
  <c r="F143" i="1"/>
  <c r="F142" i="1"/>
  <c r="F136" i="1"/>
  <c r="F131" i="1"/>
  <c r="F128" i="1"/>
  <c r="F127" i="1"/>
  <c r="F126" i="1"/>
  <c r="F125" i="1"/>
  <c r="F124" i="1"/>
  <c r="F119" i="1"/>
  <c r="F114" i="1"/>
  <c r="F111" i="1"/>
  <c r="F106" i="1"/>
  <c r="F98" i="1"/>
  <c r="F97" i="1"/>
  <c r="F92" i="1"/>
  <c r="F91" i="1"/>
  <c r="F90" i="1"/>
  <c r="F89" i="1"/>
  <c r="F88" i="1"/>
  <c r="F87" i="1"/>
  <c r="F86" i="1"/>
  <c r="F85" i="1"/>
  <c r="F84" i="1"/>
  <c r="F80" i="1"/>
  <c r="F76" i="1"/>
  <c r="F75" i="1"/>
  <c r="L71" i="1"/>
  <c r="L70" i="1"/>
  <c r="L69" i="1"/>
  <c r="L68" i="1"/>
  <c r="L67" i="1"/>
  <c r="L66" i="1"/>
  <c r="L65" i="1"/>
  <c r="L58" i="1"/>
  <c r="L56" i="1"/>
  <c r="L54" i="1"/>
  <c r="L53" i="1"/>
  <c r="L52" i="1"/>
  <c r="L48" i="1"/>
  <c r="L47" i="1"/>
  <c r="L46" i="1"/>
  <c r="L45" i="1"/>
  <c r="L44" i="1"/>
  <c r="L43" i="1"/>
  <c r="L42" i="1"/>
  <c r="L41" i="1"/>
  <c r="L40" i="1"/>
  <c r="L33" i="1"/>
  <c r="L38" i="1"/>
  <c r="L37" i="1"/>
  <c r="L34" i="1"/>
  <c r="L26" i="1"/>
  <c r="L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2" i="1"/>
  <c r="F43" i="1"/>
  <c r="F48" i="1"/>
  <c r="F49" i="1"/>
  <c r="F52" i="1"/>
  <c r="F53" i="1"/>
  <c r="F57" i="1"/>
  <c r="F58" i="1"/>
  <c r="F59" i="1"/>
  <c r="F60" i="1"/>
  <c r="F61" i="1"/>
  <c r="F62" i="1"/>
  <c r="F63" i="1"/>
  <c r="F64" i="1"/>
  <c r="F65" i="1"/>
  <c r="F66" i="1"/>
  <c r="F25" i="1"/>
  <c r="L74" i="1" l="1"/>
  <c r="F154" i="1"/>
  <c r="L19" i="1" s="1"/>
  <c r="F129" i="1"/>
  <c r="L156" i="1"/>
  <c r="F93" i="1"/>
  <c r="L49" i="1"/>
  <c r="L92" i="1"/>
  <c r="F67" i="1"/>
  <c r="L123" i="1"/>
  <c r="F147" i="1"/>
  <c r="J19" i="1" l="1"/>
  <c r="L21" i="1" s="1"/>
</calcChain>
</file>

<file path=xl/sharedStrings.xml><?xml version="1.0" encoding="utf-8"?>
<sst xmlns="http://schemas.openxmlformats.org/spreadsheetml/2006/main" count="297" uniqueCount="183">
  <si>
    <t>SELF SURVEY</t>
  </si>
  <si>
    <t>Name</t>
  </si>
  <si>
    <t>moving from</t>
  </si>
  <si>
    <t>moving to</t>
  </si>
  <si>
    <t>Origin information</t>
  </si>
  <si>
    <t>Destination information</t>
  </si>
  <si>
    <t>Lift available</t>
  </si>
  <si>
    <t>approx. moving date</t>
  </si>
  <si>
    <t>Misc</t>
  </si>
  <si>
    <t>Floor</t>
  </si>
  <si>
    <t>House</t>
  </si>
  <si>
    <t>Row House</t>
  </si>
  <si>
    <t>Apartment</t>
  </si>
  <si>
    <t>YES</t>
  </si>
  <si>
    <t>NO</t>
  </si>
  <si>
    <t>Parking</t>
  </si>
  <si>
    <t>On Street</t>
  </si>
  <si>
    <t>Parking Lot</t>
  </si>
  <si>
    <t>Driveway</t>
  </si>
  <si>
    <t>E-mail to:</t>
  </si>
  <si>
    <t>Living Room</t>
  </si>
  <si>
    <t>Units</t>
  </si>
  <si>
    <t>Total</t>
  </si>
  <si>
    <t>Dining Room</t>
  </si>
  <si>
    <t>Couch, Per seat</t>
  </si>
  <si>
    <t>Modular seating (Upholstered), per seat</t>
  </si>
  <si>
    <t>Easy Chair, w/Arms</t>
  </si>
  <si>
    <t>Easy Chair, w/out Arms</t>
  </si>
  <si>
    <t>Chair, W/out Arms</t>
  </si>
  <si>
    <t>Chair, w/ Arms</t>
  </si>
  <si>
    <t>Table, for 2-4 chairs</t>
  </si>
  <si>
    <t>Table, for up to 6 chairs</t>
  </si>
  <si>
    <t>Table, for up to 8 chairs</t>
  </si>
  <si>
    <t>Table, over 8 chairs</t>
  </si>
  <si>
    <t>Armoire, Antique</t>
  </si>
  <si>
    <t>Wall Unit, to disassemble, per meter of length</t>
  </si>
  <si>
    <t>Bookshelf, to disassemble, per meter of length</t>
  </si>
  <si>
    <t xml:space="preserve">Sideboard </t>
  </si>
  <si>
    <t>Vitrine</t>
  </si>
  <si>
    <t>Grandfather Clock</t>
  </si>
  <si>
    <t>Desk, small to mid-size</t>
  </si>
  <si>
    <t>Desk, large or with return</t>
  </si>
  <si>
    <t>Secretary</t>
  </si>
  <si>
    <t>Home Entertainment Center</t>
  </si>
  <si>
    <t>Stereo or TV Stand</t>
  </si>
  <si>
    <t>Stereo System, Complete incl. Loudspeakers</t>
  </si>
  <si>
    <t>Piano, Upright</t>
  </si>
  <si>
    <t>TV - Large Home Cinema</t>
  </si>
  <si>
    <t>TV - Medium</t>
  </si>
  <si>
    <t>TV - small</t>
  </si>
  <si>
    <t>Stereo, complete with Speakers</t>
  </si>
  <si>
    <t>Stereo, "mini" or "bookshelf" system</t>
  </si>
  <si>
    <t>Keyboard (musical instrument)</t>
  </si>
  <si>
    <t>PC, complete (w/ monitor, printer, scanner)</t>
  </si>
  <si>
    <t>Home Trainer (stationary bike, rower, treadmill, etc.)</t>
  </si>
  <si>
    <t>Carpet (large area rug)</t>
  </si>
  <si>
    <t>Misc:</t>
  </si>
  <si>
    <t xml:space="preserve">Layflat Clothing Box (packs like a suitcase) </t>
  </si>
  <si>
    <t>Book Carton (small, for heavy items)</t>
  </si>
  <si>
    <t>Mover's Carton (medium, for non-breakables)</t>
  </si>
  <si>
    <t>Dish Barrels (medium for china / breakables)</t>
  </si>
  <si>
    <t>Sub-Total Living Room</t>
  </si>
  <si>
    <t>Chair, w/out Arms</t>
  </si>
  <si>
    <t>Bench Seating, per seat</t>
  </si>
  <si>
    <t>Buffet (without top) or Sideboard</t>
  </si>
  <si>
    <t>Vitrine, Glass Cabinet</t>
  </si>
  <si>
    <t xml:space="preserve">Home Bar </t>
  </si>
  <si>
    <t>Carpet</t>
  </si>
  <si>
    <t>Ceiling Lamp (normal)</t>
  </si>
  <si>
    <t>Buffet or China Cabinet, w/top unit</t>
  </si>
  <si>
    <t>Sub-Total Dining Room</t>
  </si>
  <si>
    <t>Master Bedroom</t>
  </si>
  <si>
    <t>2 Door Cabinet/ Closet, not to disassemble</t>
  </si>
  <si>
    <t>Closet Unit / Cabinet, to disassemble, per Meter</t>
  </si>
  <si>
    <t xml:space="preserve">Queen Size Bed, </t>
  </si>
  <si>
    <t>Single (Twin) Bed, Complete</t>
  </si>
  <si>
    <t>French (Full) Bed, Complete</t>
  </si>
  <si>
    <t>Bedclothes, per person</t>
  </si>
  <si>
    <t>Night Table</t>
  </si>
  <si>
    <t>Bedstead / Bed frame</t>
  </si>
  <si>
    <t>Commode / Chest of Drawers / Highboy</t>
  </si>
  <si>
    <t>Dressing Table with Mirror</t>
  </si>
  <si>
    <t>Chair / Stool</t>
  </si>
  <si>
    <t>Mirror or pictures over 0,8 m</t>
  </si>
  <si>
    <t>Ceiling Lamp</t>
  </si>
  <si>
    <t>Window coverings, per window</t>
  </si>
  <si>
    <t>Sub-Total Master Bedroom</t>
  </si>
  <si>
    <t>Home Office /Guest Room</t>
  </si>
  <si>
    <t>Desk Chair</t>
  </si>
  <si>
    <t>Bookshelf, to disassemble, per M</t>
  </si>
  <si>
    <t>File Cabinet, 4-drawer, per unit</t>
  </si>
  <si>
    <t>File Cabinet, 2-drawer, per unit</t>
  </si>
  <si>
    <t>Easy Chair w/out Arms</t>
  </si>
  <si>
    <t>Easy Chair w/arms</t>
  </si>
  <si>
    <t>Side Table</t>
  </si>
  <si>
    <t>Large Work Table</t>
  </si>
  <si>
    <t xml:space="preserve">Carpet </t>
  </si>
  <si>
    <t>PC Complete</t>
  </si>
  <si>
    <t>Printer Stand / Table</t>
  </si>
  <si>
    <t>Sub-Total Home Office / Guest Room</t>
  </si>
  <si>
    <t>Children's Room (s)</t>
  </si>
  <si>
    <t>Single Bed</t>
  </si>
  <si>
    <t>Child's Bed or Crib, Complete</t>
  </si>
  <si>
    <t>Elevated Single or 4-poster bed</t>
  </si>
  <si>
    <t>Student  Desk</t>
  </si>
  <si>
    <t>Toy Box</t>
  </si>
  <si>
    <t>Children's table &amp; chair set</t>
  </si>
  <si>
    <t>Table</t>
  </si>
  <si>
    <t>Shelf Unit, to disassemble, per meter (length)</t>
  </si>
  <si>
    <t>Shelf, tall, not to disassemble</t>
  </si>
  <si>
    <t>Shelf, short, not to disassemble</t>
  </si>
  <si>
    <t>Big Toys (such as toy kitchen, rocking horse, etc.)</t>
  </si>
  <si>
    <t>Computer</t>
  </si>
  <si>
    <t>Trunk</t>
  </si>
  <si>
    <t>Shelf</t>
  </si>
  <si>
    <t>CD rack</t>
  </si>
  <si>
    <t>TV, small</t>
  </si>
  <si>
    <t>Sub-Total Children's Room (s)</t>
  </si>
  <si>
    <t>Entry / Hall / Bath</t>
  </si>
  <si>
    <t xml:space="preserve">Chest of Drawers, High Boy, or similar </t>
  </si>
  <si>
    <t>Hat / Coat Rack</t>
  </si>
  <si>
    <t>Toilet Cabinet</t>
  </si>
  <si>
    <t>Clothes Hamper</t>
  </si>
  <si>
    <t>Washing Mashine / Dryer</t>
  </si>
  <si>
    <t>Shoe Cabinet</t>
  </si>
  <si>
    <t>Sub-Total Entry / Hall / Bath</t>
  </si>
  <si>
    <t>Kitchen / Pantry</t>
  </si>
  <si>
    <t>Buffet w/ Top</t>
  </si>
  <si>
    <t>Kitchen Cabinet, Under Counter top, per Door</t>
  </si>
  <si>
    <t>Kitchen Cabinet, Above Counter top, per Door</t>
  </si>
  <si>
    <t>Chair</t>
  </si>
  <si>
    <t>Broom Closet / Utility Cab</t>
  </si>
  <si>
    <t>Stove / Oven</t>
  </si>
  <si>
    <t>Dishwasher</t>
  </si>
  <si>
    <t>Washer / Dryer</t>
  </si>
  <si>
    <t>Refrigerator / Freezer, up to 120l</t>
  </si>
  <si>
    <t>Countertop, per meter</t>
  </si>
  <si>
    <t>Microwave Oven</t>
  </si>
  <si>
    <t>Sub-Total Kitchen / Pantry</t>
  </si>
  <si>
    <t>Cellar / Attic / Garden / Garden Shed</t>
  </si>
  <si>
    <t>Bicycle, Moped</t>
  </si>
  <si>
    <t>Children's Bike / Trike</t>
  </si>
  <si>
    <t>Ironing Board</t>
  </si>
  <si>
    <t>Vaccum Cleaner / Hoover</t>
  </si>
  <si>
    <t>Car Tires</t>
  </si>
  <si>
    <t>Suitcase</t>
  </si>
  <si>
    <t>Folding / Stacking Chairs / Tables</t>
  </si>
  <si>
    <t>child Seat for car</t>
  </si>
  <si>
    <t>Lawnmower, Gas</t>
  </si>
  <si>
    <t>Lawnmower, push-reel</t>
  </si>
  <si>
    <t>Golf Set</t>
  </si>
  <si>
    <t>Work Bench, (folding)</t>
  </si>
  <si>
    <t xml:space="preserve">Work Bench, </t>
  </si>
  <si>
    <t>Closet unit without doors</t>
  </si>
  <si>
    <t>Laundry Basket</t>
  </si>
  <si>
    <t>Flower Pots / Window Boxes</t>
  </si>
  <si>
    <t>BBQ / Grill</t>
  </si>
  <si>
    <t>Ping Pong or Foosball Table</t>
  </si>
  <si>
    <t>Trash Can</t>
  </si>
  <si>
    <t>Refrigerator / Freezer / Chest Freezer</t>
  </si>
  <si>
    <t>Sub-Total Cellar /Attic / Garden / Garden Shed</t>
  </si>
  <si>
    <t>Total cartons</t>
  </si>
  <si>
    <t>cartons</t>
  </si>
  <si>
    <r>
      <t xml:space="preserve">Bookshelf, </t>
    </r>
    <r>
      <rPr>
        <i/>
        <sz val="10"/>
        <rFont val="Arial Narrow"/>
        <family val="2"/>
      </rPr>
      <t>not</t>
    </r>
    <r>
      <rPr>
        <sz val="10"/>
        <rFont val="Arial Narrow"/>
        <family val="2"/>
      </rPr>
      <t xml:space="preserve">  to disassemble, per unit</t>
    </r>
  </si>
  <si>
    <r>
      <t xml:space="preserve">Wardrobe Carton (for clothes which </t>
    </r>
    <r>
      <rPr>
        <i/>
        <sz val="10"/>
        <rFont val="Arial Narrow"/>
        <family val="2"/>
      </rPr>
      <t>must</t>
    </r>
    <r>
      <rPr>
        <sz val="10"/>
        <rFont val="Arial Narrow"/>
        <family val="2"/>
      </rPr>
      <t xml:space="preserve"> be hung)</t>
    </r>
  </si>
  <si>
    <t>only</t>
  </si>
  <si>
    <t>safe to your "C" first</t>
  </si>
  <si>
    <t>Refrigerator / Freezer, over 120l</t>
  </si>
  <si>
    <t>Cartons:</t>
  </si>
  <si>
    <t>approx. Weight (lbs)</t>
  </si>
  <si>
    <t>Phone/Email</t>
  </si>
  <si>
    <t>TOTAL cuft</t>
  </si>
  <si>
    <t>info@awtransportation.com</t>
  </si>
  <si>
    <t>Cuft</t>
  </si>
  <si>
    <t>Rug</t>
  </si>
  <si>
    <t>Tea Cart</t>
  </si>
  <si>
    <t>AW Transportation</t>
  </si>
  <si>
    <t>Fax: (484) 693-1420</t>
  </si>
  <si>
    <t>Ladder, per foot</t>
  </si>
  <si>
    <t>Car Carrier (Jet Box)</t>
  </si>
  <si>
    <t>135 Jenkins Street, Suite 105B-317</t>
  </si>
  <si>
    <t>St. Augustine, FL 32086</t>
  </si>
  <si>
    <t>Phone: (904) 377-2299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</si>
</sst>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theme="1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name val="Arial Narrow"/>
      <family val="2"/>
    </font>
    <font>
      <u/>
      <sz val="10"/>
      <color theme="10"/>
      <name val="Arial"/>
      <family val="2"/>
    </font>
    <font>
      <sz val="10"/>
      <color rgb="FF002060"/>
      <name val="Arial"/>
      <family val="2"/>
    </font>
    <font>
      <sz val="12"/>
      <color theme="4" tint="-0.499984740745262"/>
      <name val="Arial Narrow"/>
      <family val="2"/>
    </font>
    <font>
      <sz val="10"/>
      <color theme="4" tint="-0.499984740745262"/>
      <name val="Arial Narrow"/>
      <family val="2"/>
    </font>
    <font>
      <sz val="10"/>
      <color theme="0"/>
      <name val="Arial"/>
      <family val="2"/>
    </font>
    <font>
      <b/>
      <sz val="8"/>
      <color rgb="FF002060"/>
      <name val="Arial Narrow"/>
      <family val="2"/>
    </font>
    <font>
      <b/>
      <sz val="9"/>
      <color theme="0"/>
      <name val="Arial"/>
      <family val="2"/>
    </font>
    <font>
      <b/>
      <u/>
      <sz val="14"/>
      <color rgb="FF002060"/>
      <name val="Arial Black"/>
      <family val="2"/>
    </font>
    <font>
      <sz val="8"/>
      <color theme="0" tint="-0.14999847407452621"/>
      <name val="Arial Narrow"/>
      <family val="2"/>
    </font>
    <font>
      <u/>
      <sz val="11"/>
      <color theme="10"/>
      <name val="Arial"/>
      <family val="2"/>
    </font>
    <font>
      <b/>
      <sz val="10"/>
      <color rgb="FFC00000"/>
      <name val="Arial"/>
      <family val="2"/>
    </font>
    <font>
      <b/>
      <sz val="22"/>
      <color rgb="FFC00000"/>
      <name val="Arial"/>
      <family val="2"/>
    </font>
    <font>
      <b/>
      <sz val="10"/>
      <color rgb="FFC00000"/>
      <name val="Arial Narrow"/>
      <family val="2"/>
    </font>
    <font>
      <b/>
      <sz val="9"/>
      <color rgb="FFC00000"/>
      <name val="Arial"/>
      <family val="2"/>
    </font>
    <font>
      <b/>
      <u val="double"/>
      <sz val="10"/>
      <color rgb="FF002060"/>
      <name val="Arial"/>
      <family val="2"/>
    </font>
    <font>
      <b/>
      <sz val="14"/>
      <color rgb="FFC00000"/>
      <name val="Arial"/>
      <family val="2"/>
    </font>
    <font>
      <b/>
      <sz val="10"/>
      <color rgb="FF002060"/>
      <name val="Arial"/>
      <family val="2"/>
    </font>
    <font>
      <b/>
      <sz val="11"/>
      <color rgb="FF002060"/>
      <name val="Arial"/>
      <family val="2"/>
    </font>
    <font>
      <sz val="9"/>
      <color rgb="FF00206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9" fillId="0" borderId="0" xfId="0" applyFont="1"/>
    <xf numFmtId="0" fontId="9" fillId="4" borderId="0" xfId="0" applyFont="1" applyFill="1"/>
    <xf numFmtId="0" fontId="10" fillId="0" borderId="0" xfId="0" applyNumberFormat="1" applyFont="1" applyFill="1" applyBorder="1" applyAlignment="1" applyProtection="1">
      <alignment horizontal="left" vertical="center"/>
    </xf>
    <xf numFmtId="2" fontId="11" fillId="0" borderId="1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9" fillId="0" borderId="2" xfId="0" applyFont="1" applyBorder="1"/>
    <xf numFmtId="0" fontId="9" fillId="0" borderId="3" xfId="0" applyFont="1" applyBorder="1"/>
    <xf numFmtId="0" fontId="9" fillId="0" borderId="0" xfId="0" applyFont="1" applyBorder="1"/>
    <xf numFmtId="0" fontId="9" fillId="0" borderId="4" xfId="0" applyFont="1" applyBorder="1"/>
    <xf numFmtId="2" fontId="11" fillId="0" borderId="5" xfId="0" applyNumberFormat="1" applyFont="1" applyFill="1" applyBorder="1" applyAlignment="1" applyProtection="1">
      <alignment horizontal="center" vertical="center"/>
    </xf>
    <xf numFmtId="2" fontId="11" fillId="0" borderId="6" xfId="0" applyNumberFormat="1" applyFont="1" applyFill="1" applyBorder="1" applyAlignment="1" applyProtection="1">
      <alignment horizontal="center" vertical="top"/>
    </xf>
    <xf numFmtId="2" fontId="11" fillId="0" borderId="6" xfId="0" applyNumberFormat="1" applyFont="1" applyFill="1" applyBorder="1" applyAlignment="1" applyProtection="1">
      <alignment horizontal="center" vertical="center"/>
    </xf>
    <xf numFmtId="2" fontId="11" fillId="0" borderId="7" xfId="0" applyNumberFormat="1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3" fillId="0" borderId="10" xfId="0" applyFont="1" applyBorder="1"/>
    <xf numFmtId="0" fontId="3" fillId="0" borderId="11" xfId="0" applyFont="1" applyBorder="1"/>
    <xf numFmtId="0" fontId="5" fillId="0" borderId="9" xfId="0" applyNumberFormat="1" applyFont="1" applyFill="1" applyBorder="1" applyAlignment="1" applyProtection="1">
      <alignment horizontal="left" vertical="center"/>
    </xf>
    <xf numFmtId="0" fontId="6" fillId="0" borderId="10" xfId="0" applyFont="1" applyBorder="1"/>
    <xf numFmtId="0" fontId="6" fillId="0" borderId="11" xfId="0" applyFont="1" applyBorder="1"/>
    <xf numFmtId="0" fontId="2" fillId="6" borderId="9" xfId="0" applyNumberFormat="1" applyFont="1" applyFill="1" applyBorder="1" applyAlignment="1" applyProtection="1">
      <alignment horizontal="left" vertical="center"/>
    </xf>
    <xf numFmtId="0" fontId="3" fillId="6" borderId="10" xfId="0" applyFont="1" applyFill="1" applyBorder="1"/>
    <xf numFmtId="0" fontId="3" fillId="6" borderId="11" xfId="0" applyFont="1" applyFill="1" applyBorder="1"/>
    <xf numFmtId="0" fontId="2" fillId="0" borderId="12" xfId="0" applyNumberFormat="1" applyFont="1" applyFill="1" applyBorder="1" applyAlignment="1" applyProtection="1">
      <alignment horizontal="left" vertical="center"/>
    </xf>
    <xf numFmtId="0" fontId="3" fillId="0" borderId="0" xfId="0" applyFont="1"/>
    <xf numFmtId="0" fontId="2" fillId="0" borderId="12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vertical="top"/>
    </xf>
    <xf numFmtId="0" fontId="3" fillId="0" borderId="11" xfId="0" applyNumberFormat="1" applyFont="1" applyFill="1" applyBorder="1" applyAlignment="1" applyProtection="1">
      <alignment vertical="top"/>
    </xf>
    <xf numFmtId="0" fontId="2" fillId="6" borderId="10" xfId="0" applyNumberFormat="1" applyFont="1" applyFill="1" applyBorder="1" applyAlignment="1" applyProtection="1">
      <alignment vertical="top"/>
    </xf>
    <xf numFmtId="0" fontId="2" fillId="6" borderId="11" xfId="0" applyNumberFormat="1" applyFont="1" applyFill="1" applyBorder="1" applyAlignment="1" applyProtection="1">
      <alignment vertical="top"/>
    </xf>
    <xf numFmtId="0" fontId="1" fillId="5" borderId="11" xfId="0" applyFont="1" applyFill="1" applyBorder="1" applyAlignment="1">
      <alignment horizontal="center" vertical="center"/>
    </xf>
    <xf numFmtId="0" fontId="2" fillId="6" borderId="10" xfId="0" applyNumberFormat="1" applyFont="1" applyFill="1" applyBorder="1" applyAlignment="1" applyProtection="1">
      <alignment horizontal="left" vertical="center"/>
    </xf>
    <xf numFmtId="2" fontId="11" fillId="5" borderId="15" xfId="0" applyNumberFormat="1" applyFont="1" applyFill="1" applyBorder="1" applyAlignment="1" applyProtection="1">
      <alignment horizontal="center" vertical="center"/>
    </xf>
    <xf numFmtId="2" fontId="13" fillId="5" borderId="16" xfId="0" applyNumberFormat="1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0" fontId="15" fillId="0" borderId="0" xfId="0" applyFont="1"/>
    <xf numFmtId="0" fontId="2" fillId="5" borderId="8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NumberFormat="1" applyFont="1" applyFill="1" applyBorder="1" applyAlignment="1" applyProtection="1">
      <alignment horizontal="center" vertical="center"/>
    </xf>
    <xf numFmtId="0" fontId="2" fillId="5" borderId="9" xfId="0" applyNumberFormat="1" applyFont="1" applyFill="1" applyBorder="1" applyAlignment="1" applyProtection="1">
      <alignment horizontal="center" vertical="center"/>
    </xf>
    <xf numFmtId="0" fontId="2" fillId="5" borderId="8" xfId="0" applyNumberFormat="1" applyFont="1" applyFill="1" applyBorder="1" applyAlignment="1" applyProtection="1">
      <alignment vertical="center"/>
    </xf>
    <xf numFmtId="0" fontId="2" fillId="5" borderId="8" xfId="0" applyNumberFormat="1" applyFont="1" applyFill="1" applyBorder="1" applyAlignment="1" applyProtection="1">
      <alignment horizontal="center" vertical="center"/>
    </xf>
    <xf numFmtId="0" fontId="2" fillId="5" borderId="20" xfId="0" applyNumberFormat="1" applyFont="1" applyFill="1" applyBorder="1" applyAlignment="1" applyProtection="1">
      <alignment horizontal="center" vertical="center"/>
    </xf>
    <xf numFmtId="0" fontId="2" fillId="5" borderId="18" xfId="0" applyNumberFormat="1" applyFont="1" applyFill="1" applyBorder="1" applyAlignment="1" applyProtection="1">
      <alignment horizontal="center" vertical="center"/>
    </xf>
    <xf numFmtId="0" fontId="2" fillId="5" borderId="10" xfId="0" applyNumberFormat="1" applyFont="1" applyFill="1" applyBorder="1" applyAlignment="1" applyProtection="1">
      <alignment horizontal="center" vertical="center"/>
    </xf>
    <xf numFmtId="0" fontId="2" fillId="5" borderId="8" xfId="0" applyFont="1" applyFill="1" applyBorder="1"/>
    <xf numFmtId="0" fontId="2" fillId="5" borderId="21" xfId="0" applyNumberFormat="1" applyFont="1" applyFill="1" applyBorder="1" applyAlignment="1" applyProtection="1">
      <alignment horizontal="center" vertical="center"/>
    </xf>
    <xf numFmtId="0" fontId="2" fillId="5" borderId="22" xfId="0" applyNumberFormat="1" applyFont="1" applyFill="1" applyBorder="1" applyAlignment="1" applyProtection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right" vertical="center"/>
    </xf>
    <xf numFmtId="0" fontId="3" fillId="9" borderId="18" xfId="0" applyFont="1" applyFill="1" applyBorder="1" applyAlignment="1">
      <alignment horizontal="center" vertical="center"/>
    </xf>
    <xf numFmtId="0" fontId="3" fillId="9" borderId="0" xfId="0" applyFont="1" applyFill="1" applyAlignment="1">
      <alignment vertical="center"/>
    </xf>
    <xf numFmtId="0" fontId="3" fillId="9" borderId="20" xfId="0" applyFont="1" applyFill="1" applyBorder="1" applyAlignment="1">
      <alignment vertical="center"/>
    </xf>
    <xf numFmtId="0" fontId="3" fillId="9" borderId="23" xfId="0" applyFont="1" applyFill="1" applyBorder="1" applyAlignment="1">
      <alignment vertical="center"/>
    </xf>
    <xf numFmtId="0" fontId="3" fillId="9" borderId="24" xfId="0" applyFont="1" applyFill="1" applyBorder="1" applyAlignment="1">
      <alignment vertical="center"/>
    </xf>
    <xf numFmtId="0" fontId="3" fillId="9" borderId="12" xfId="0" applyFont="1" applyFill="1" applyBorder="1" applyAlignment="1">
      <alignment vertical="center"/>
    </xf>
    <xf numFmtId="0" fontId="3" fillId="9" borderId="0" xfId="0" applyFont="1" applyFill="1" applyBorder="1" applyAlignment="1">
      <alignment vertical="center"/>
    </xf>
    <xf numFmtId="0" fontId="3" fillId="9" borderId="25" xfId="0" applyFont="1" applyFill="1" applyBorder="1" applyAlignment="1">
      <alignment vertical="center"/>
    </xf>
    <xf numFmtId="0" fontId="3" fillId="9" borderId="19" xfId="0" applyFont="1" applyFill="1" applyBorder="1" applyAlignment="1">
      <alignment vertical="center"/>
    </xf>
    <xf numFmtId="0" fontId="3" fillId="9" borderId="26" xfId="0" applyFont="1" applyFill="1" applyBorder="1" applyAlignment="1">
      <alignment vertical="center"/>
    </xf>
    <xf numFmtId="0" fontId="3" fillId="9" borderId="27" xfId="0" applyFont="1" applyFill="1" applyBorder="1" applyAlignment="1">
      <alignment vertical="center"/>
    </xf>
    <xf numFmtId="0" fontId="9" fillId="9" borderId="0" xfId="0" applyFont="1" applyFill="1"/>
    <xf numFmtId="0" fontId="9" fillId="9" borderId="28" xfId="0" applyFont="1" applyFill="1" applyBorder="1"/>
    <xf numFmtId="0" fontId="9" fillId="9" borderId="15" xfId="0" applyFont="1" applyFill="1" applyBorder="1"/>
    <xf numFmtId="1" fontId="16" fillId="3" borderId="8" xfId="0" applyNumberFormat="1" applyFont="1" applyFill="1" applyBorder="1" applyAlignment="1" applyProtection="1">
      <alignment horizontal="center" vertical="center"/>
    </xf>
    <xf numFmtId="1" fontId="16" fillId="6" borderId="8" xfId="0" applyNumberFormat="1" applyFont="1" applyFill="1" applyBorder="1" applyAlignment="1" applyProtection="1">
      <alignment horizontal="center" vertical="center"/>
    </xf>
    <xf numFmtId="1" fontId="16" fillId="6" borderId="8" xfId="0" applyNumberFormat="1" applyFont="1" applyFill="1" applyBorder="1" applyAlignment="1" applyProtection="1">
      <alignment vertical="top"/>
    </xf>
    <xf numFmtId="1" fontId="16" fillId="2" borderId="8" xfId="0" applyNumberFormat="1" applyFont="1" applyFill="1" applyBorder="1" applyAlignment="1" applyProtection="1">
      <alignment horizontal="center" vertical="center"/>
    </xf>
    <xf numFmtId="1" fontId="16" fillId="2" borderId="9" xfId="0" applyNumberFormat="1" applyFont="1" applyFill="1" applyBorder="1" applyAlignment="1" applyProtection="1">
      <alignment horizontal="center" vertical="center"/>
    </xf>
    <xf numFmtId="1" fontId="16" fillId="2" borderId="0" xfId="0" applyNumberFormat="1" applyFont="1" applyFill="1" applyBorder="1" applyAlignment="1" applyProtection="1">
      <alignment horizontal="center" vertical="center"/>
    </xf>
    <xf numFmtId="1" fontId="16" fillId="2" borderId="19" xfId="0" applyNumberFormat="1" applyFont="1" applyFill="1" applyBorder="1" applyAlignment="1" applyProtection="1">
      <alignment horizontal="center" vertical="center"/>
    </xf>
    <xf numFmtId="1" fontId="16" fillId="2" borderId="18" xfId="0" applyNumberFormat="1" applyFont="1" applyFill="1" applyBorder="1" applyAlignment="1" applyProtection="1">
      <alignment horizontal="center" vertical="center"/>
    </xf>
    <xf numFmtId="1" fontId="16" fillId="0" borderId="8" xfId="0" applyNumberFormat="1" applyFont="1" applyBorder="1" applyAlignment="1">
      <alignment horizontal="center" vertical="center"/>
    </xf>
    <xf numFmtId="1" fontId="2" fillId="10" borderId="8" xfId="0" applyNumberFormat="1" applyFont="1" applyFill="1" applyBorder="1" applyAlignment="1">
      <alignment horizontal="center" vertical="center"/>
    </xf>
    <xf numFmtId="1" fontId="16" fillId="2" borderId="12" xfId="0" applyNumberFormat="1" applyFont="1" applyFill="1" applyBorder="1" applyAlignment="1" applyProtection="1">
      <alignment horizontal="center" vertical="center"/>
    </xf>
    <xf numFmtId="1" fontId="16" fillId="0" borderId="8" xfId="0" applyNumberFormat="1" applyFont="1" applyBorder="1" applyAlignment="1">
      <alignment horizontal="center"/>
    </xf>
    <xf numFmtId="1" fontId="16" fillId="0" borderId="21" xfId="0" applyNumberFormat="1" applyFont="1" applyFill="1" applyBorder="1" applyAlignment="1" applyProtection="1">
      <alignment horizontal="center" vertical="center"/>
    </xf>
    <xf numFmtId="1" fontId="2" fillId="10" borderId="9" xfId="0" applyNumberFormat="1" applyFont="1" applyFill="1" applyBorder="1" applyAlignment="1">
      <alignment horizontal="center" vertical="center"/>
    </xf>
    <xf numFmtId="1" fontId="2" fillId="10" borderId="9" xfId="0" applyNumberFormat="1" applyFont="1" applyFill="1" applyBorder="1"/>
    <xf numFmtId="1" fontId="1" fillId="8" borderId="21" xfId="0" applyNumberFormat="1" applyFont="1" applyFill="1" applyBorder="1" applyAlignment="1">
      <alignment horizontal="center" vertical="center"/>
    </xf>
    <xf numFmtId="1" fontId="14" fillId="7" borderId="9" xfId="0" applyNumberFormat="1" applyFont="1" applyFill="1" applyBorder="1" applyAlignment="1">
      <alignment horizontal="center" vertical="center"/>
    </xf>
    <xf numFmtId="1" fontId="2" fillId="10" borderId="19" xfId="0" applyNumberFormat="1" applyFont="1" applyFill="1" applyBorder="1" applyAlignment="1" applyProtection="1">
      <alignment horizontal="center" vertical="center"/>
    </xf>
    <xf numFmtId="1" fontId="2" fillId="10" borderId="21" xfId="0" applyNumberFormat="1" applyFont="1" applyFill="1" applyBorder="1" applyAlignment="1" applyProtection="1">
      <alignment horizontal="center" vertical="center"/>
    </xf>
    <xf numFmtId="1" fontId="16" fillId="2" borderId="21" xfId="0" applyNumberFormat="1" applyFont="1" applyFill="1" applyBorder="1" applyAlignment="1" applyProtection="1">
      <alignment horizontal="center" vertical="center"/>
    </xf>
    <xf numFmtId="1" fontId="2" fillId="10" borderId="29" xfId="0" applyNumberFormat="1" applyFont="1" applyFill="1" applyBorder="1" applyAlignment="1" applyProtection="1">
      <alignment horizontal="center" vertical="center"/>
    </xf>
    <xf numFmtId="1" fontId="2" fillId="10" borderId="30" xfId="0" applyNumberFormat="1" applyFont="1" applyFill="1" applyBorder="1" applyAlignment="1" applyProtection="1">
      <alignment horizontal="center" vertical="center"/>
    </xf>
    <xf numFmtId="1" fontId="2" fillId="10" borderId="31" xfId="0" applyNumberFormat="1" applyFont="1" applyFill="1" applyBorder="1" applyAlignment="1" applyProtection="1">
      <alignment horizontal="center" vertical="center"/>
    </xf>
    <xf numFmtId="1" fontId="16" fillId="0" borderId="22" xfId="0" applyNumberFormat="1" applyFont="1" applyFill="1" applyBorder="1" applyAlignment="1" applyProtection="1">
      <alignment horizontal="center" vertical="center"/>
    </xf>
    <xf numFmtId="1" fontId="2" fillId="10" borderId="8" xfId="0" applyNumberFormat="1" applyFont="1" applyFill="1" applyBorder="1" applyAlignment="1" applyProtection="1">
      <alignment horizontal="center" vertical="center"/>
    </xf>
    <xf numFmtId="1" fontId="2" fillId="10" borderId="8" xfId="0" applyNumberFormat="1" applyFont="1" applyFill="1" applyBorder="1"/>
    <xf numFmtId="0" fontId="26" fillId="0" borderId="0" xfId="0" applyFont="1"/>
    <xf numFmtId="0" fontId="24" fillId="9" borderId="36" xfId="0" applyFont="1" applyFill="1" applyBorder="1" applyAlignment="1">
      <alignment horizontal="center" vertical="center"/>
    </xf>
    <xf numFmtId="0" fontId="24" fillId="9" borderId="37" xfId="0" applyFont="1" applyFill="1" applyBorder="1" applyAlignment="1">
      <alignment horizontal="center" vertical="center"/>
    </xf>
    <xf numFmtId="0" fontId="25" fillId="9" borderId="38" xfId="0" applyFont="1" applyFill="1" applyBorder="1" applyAlignment="1">
      <alignment horizontal="center" vertical="center"/>
    </xf>
    <xf numFmtId="0" fontId="25" fillId="9" borderId="37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18" xfId="0" applyNumberFormat="1" applyFont="1" applyFill="1" applyBorder="1" applyAlignment="1" applyProtection="1">
      <alignment horizontal="left" vertical="center"/>
    </xf>
    <xf numFmtId="0" fontId="2" fillId="0" borderId="52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 vertical="center"/>
    </xf>
    <xf numFmtId="0" fontId="2" fillId="0" borderId="45" xfId="0" applyNumberFormat="1" applyFont="1" applyFill="1" applyBorder="1" applyAlignment="1" applyProtection="1">
      <alignment horizontal="left" vertical="center"/>
    </xf>
    <xf numFmtId="0" fontId="2" fillId="0" borderId="46" xfId="0" applyNumberFormat="1" applyFont="1" applyFill="1" applyBorder="1" applyAlignment="1" applyProtection="1">
      <alignment horizontal="left" vertical="center"/>
    </xf>
    <xf numFmtId="0" fontId="2" fillId="0" borderId="47" xfId="0" applyNumberFormat="1" applyFont="1" applyFill="1" applyBorder="1" applyAlignment="1" applyProtection="1">
      <alignment horizontal="left" vertical="center"/>
    </xf>
    <xf numFmtId="0" fontId="2" fillId="0" borderId="51" xfId="0" applyNumberFormat="1" applyFont="1" applyFill="1" applyBorder="1" applyAlignment="1" applyProtection="1">
      <alignment horizontal="left"/>
    </xf>
    <xf numFmtId="0" fontId="2" fillId="0" borderId="29" xfId="0" applyNumberFormat="1" applyFont="1" applyFill="1" applyBorder="1" applyAlignment="1" applyProtection="1">
      <alignment horizontal="left"/>
    </xf>
    <xf numFmtId="0" fontId="23" fillId="11" borderId="36" xfId="0" applyFont="1" applyFill="1" applyBorder="1" applyAlignment="1">
      <alignment horizontal="center" vertical="center" textRotation="90"/>
    </xf>
    <xf numFmtId="0" fontId="23" fillId="11" borderId="38" xfId="0" applyFont="1" applyFill="1" applyBorder="1" applyAlignment="1">
      <alignment horizontal="center" vertical="center" textRotation="90"/>
    </xf>
    <xf numFmtId="0" fontId="23" fillId="11" borderId="37" xfId="0" applyFont="1" applyFill="1" applyBorder="1" applyAlignment="1">
      <alignment horizontal="center" vertical="center" textRotation="90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21" xfId="0" applyNumberFormat="1" applyFont="1" applyFill="1" applyBorder="1" applyAlignment="1" applyProtection="1">
      <alignment horizontal="left" vertical="center"/>
    </xf>
    <xf numFmtId="0" fontId="2" fillId="0" borderId="51" xfId="0" applyNumberFormat="1" applyFont="1" applyFill="1" applyBorder="1" applyAlignment="1" applyProtection="1">
      <alignment horizontal="left" vertical="center"/>
    </xf>
    <xf numFmtId="0" fontId="2" fillId="0" borderId="29" xfId="0" applyNumberFormat="1" applyFont="1" applyFill="1" applyBorder="1" applyAlignment="1" applyProtection="1">
      <alignment horizontal="left" vertical="center"/>
    </xf>
    <xf numFmtId="0" fontId="7" fillId="0" borderId="1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2" fillId="0" borderId="48" xfId="0" applyNumberFormat="1" applyFont="1" applyFill="1" applyBorder="1" applyAlignment="1" applyProtection="1">
      <alignment horizontal="left" vertical="center"/>
    </xf>
    <xf numFmtId="0" fontId="2" fillId="0" borderId="49" xfId="0" applyNumberFormat="1" applyFont="1" applyFill="1" applyBorder="1" applyAlignment="1" applyProtection="1">
      <alignment horizontal="left" vertical="center"/>
    </xf>
    <xf numFmtId="0" fontId="2" fillId="0" borderId="50" xfId="0" applyNumberFormat="1" applyFont="1" applyFill="1" applyBorder="1" applyAlignment="1" applyProtection="1">
      <alignment horizontal="left" vertical="center"/>
    </xf>
    <xf numFmtId="0" fontId="19" fillId="11" borderId="36" xfId="0" applyFont="1" applyFill="1" applyBorder="1" applyAlignment="1">
      <alignment horizontal="center" vertical="center" textRotation="180"/>
    </xf>
    <xf numFmtId="0" fontId="19" fillId="11" borderId="38" xfId="0" applyFont="1" applyFill="1" applyBorder="1" applyAlignment="1">
      <alignment horizontal="center" vertical="center" textRotation="180"/>
    </xf>
    <xf numFmtId="0" fontId="19" fillId="11" borderId="37" xfId="0" applyFont="1" applyFill="1" applyBorder="1" applyAlignment="1">
      <alignment horizontal="center" vertical="center" textRotation="180"/>
    </xf>
    <xf numFmtId="0" fontId="2" fillId="2" borderId="8" xfId="0" applyNumberFormat="1" applyFont="1" applyFill="1" applyBorder="1" applyAlignment="1" applyProtection="1">
      <alignment horizontal="left" vertical="center"/>
    </xf>
    <xf numFmtId="0" fontId="2" fillId="6" borderId="8" xfId="0" applyNumberFormat="1" applyFont="1" applyFill="1" applyBorder="1" applyAlignment="1" applyProtection="1">
      <alignment horizontal="left" vertical="center"/>
    </xf>
    <xf numFmtId="0" fontId="1" fillId="8" borderId="34" xfId="0" applyNumberFormat="1" applyFont="1" applyFill="1" applyBorder="1" applyAlignment="1" applyProtection="1">
      <alignment horizontal="center" vertical="center"/>
    </xf>
    <xf numFmtId="0" fontId="1" fillId="8" borderId="2" xfId="0" applyNumberFormat="1" applyFont="1" applyFill="1" applyBorder="1" applyAlignment="1" applyProtection="1">
      <alignment horizontal="center" vertical="center"/>
    </xf>
    <xf numFmtId="0" fontId="1" fillId="8" borderId="3" xfId="0" applyNumberFormat="1" applyFont="1" applyFill="1" applyBorder="1" applyAlignment="1" applyProtection="1">
      <alignment horizontal="center" vertical="center"/>
    </xf>
    <xf numFmtId="0" fontId="1" fillId="8" borderId="12" xfId="0" applyNumberFormat="1" applyFont="1" applyFill="1" applyBorder="1" applyAlignment="1" applyProtection="1">
      <alignment horizontal="center" vertical="center"/>
    </xf>
    <xf numFmtId="0" fontId="1" fillId="8" borderId="0" xfId="0" applyNumberFormat="1" applyFont="1" applyFill="1" applyBorder="1" applyAlignment="1" applyProtection="1">
      <alignment horizontal="center" vertical="center"/>
    </xf>
    <xf numFmtId="0" fontId="1" fillId="8" borderId="33" xfId="0" applyNumberFormat="1" applyFont="1" applyFill="1" applyBorder="1" applyAlignment="1" applyProtection="1">
      <alignment horizontal="center" vertical="center"/>
    </xf>
    <xf numFmtId="0" fontId="2" fillId="0" borderId="20" xfId="0" applyNumberFormat="1" applyFont="1" applyFill="1" applyBorder="1" applyAlignment="1" applyProtection="1">
      <alignment horizontal="left" vertical="center"/>
    </xf>
    <xf numFmtId="0" fontId="2" fillId="0" borderId="23" xfId="0" applyNumberFormat="1" applyFont="1" applyFill="1" applyBorder="1" applyAlignment="1" applyProtection="1">
      <alignment horizontal="left" vertical="center"/>
    </xf>
    <xf numFmtId="0" fontId="2" fillId="0" borderId="24" xfId="0" applyNumberFormat="1" applyFont="1" applyFill="1" applyBorder="1" applyAlignment="1" applyProtection="1">
      <alignment horizontal="left" vertical="center"/>
    </xf>
    <xf numFmtId="0" fontId="1" fillId="8" borderId="43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left"/>
    </xf>
    <xf numFmtId="0" fontId="3" fillId="9" borderId="8" xfId="0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horizontal="center" vertical="center"/>
    </xf>
    <xf numFmtId="0" fontId="21" fillId="11" borderId="22" xfId="0" applyFont="1" applyFill="1" applyBorder="1" applyAlignment="1">
      <alignment horizontal="center" vertical="center"/>
    </xf>
    <xf numFmtId="0" fontId="21" fillId="11" borderId="44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12" borderId="19" xfId="0" applyNumberFormat="1" applyFont="1" applyFill="1" applyBorder="1" applyAlignment="1" applyProtection="1">
      <alignment horizontal="center" vertical="center"/>
    </xf>
    <xf numFmtId="0" fontId="1" fillId="12" borderId="26" xfId="0" applyNumberFormat="1" applyFont="1" applyFill="1" applyBorder="1" applyAlignment="1" applyProtection="1">
      <alignment horizontal="center" vertical="center"/>
    </xf>
    <xf numFmtId="0" fontId="1" fillId="12" borderId="27" xfId="0" applyNumberFormat="1" applyFont="1" applyFill="1" applyBorder="1" applyAlignment="1" applyProtection="1">
      <alignment horizontal="center" vertical="center"/>
    </xf>
    <xf numFmtId="0" fontId="20" fillId="11" borderId="16" xfId="0" applyNumberFormat="1" applyFont="1" applyFill="1" applyBorder="1" applyAlignment="1" applyProtection="1">
      <alignment horizontal="center" vertical="center"/>
    </xf>
    <xf numFmtId="0" fontId="20" fillId="11" borderId="7" xfId="0" applyNumberFormat="1" applyFont="1" applyFill="1" applyBorder="1" applyAlignment="1" applyProtection="1">
      <alignment horizontal="center" vertical="center"/>
    </xf>
    <xf numFmtId="0" fontId="20" fillId="11" borderId="6" xfId="0" applyNumberFormat="1" applyFont="1" applyFill="1" applyBorder="1" applyAlignment="1" applyProtection="1">
      <alignment horizontal="center" vertical="center"/>
    </xf>
    <xf numFmtId="0" fontId="21" fillId="11" borderId="16" xfId="0" applyNumberFormat="1" applyFont="1" applyFill="1" applyBorder="1" applyAlignment="1" applyProtection="1">
      <alignment horizontal="center" vertical="center"/>
    </xf>
    <xf numFmtId="0" fontId="21" fillId="11" borderId="7" xfId="0" applyNumberFormat="1" applyFont="1" applyFill="1" applyBorder="1" applyAlignment="1" applyProtection="1">
      <alignment horizontal="center" vertical="center"/>
    </xf>
    <xf numFmtId="0" fontId="21" fillId="11" borderId="6" xfId="0" applyNumberFormat="1" applyFont="1" applyFill="1" applyBorder="1" applyAlignment="1" applyProtection="1">
      <alignment horizontal="center" vertical="center"/>
    </xf>
    <xf numFmtId="0" fontId="22" fillId="9" borderId="34" xfId="0" applyFont="1" applyFill="1" applyBorder="1" applyAlignment="1">
      <alignment horizontal="center" vertical="center"/>
    </xf>
    <xf numFmtId="0" fontId="22" fillId="9" borderId="35" xfId="0" applyFont="1" applyFill="1" applyBorder="1" applyAlignment="1">
      <alignment horizontal="center" vertical="center"/>
    </xf>
    <xf numFmtId="0" fontId="22" fillId="9" borderId="39" xfId="0" applyFont="1" applyFill="1" applyBorder="1" applyAlignment="1">
      <alignment horizontal="center" vertical="center"/>
    </xf>
    <xf numFmtId="0" fontId="22" fillId="9" borderId="4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right"/>
    </xf>
    <xf numFmtId="2" fontId="23" fillId="9" borderId="41" xfId="0" applyNumberFormat="1" applyFont="1" applyFill="1" applyBorder="1" applyAlignment="1">
      <alignment horizontal="center" vertical="center"/>
    </xf>
    <xf numFmtId="0" fontId="23" fillId="9" borderId="42" xfId="0" applyFont="1" applyFill="1" applyBorder="1" applyAlignment="1">
      <alignment horizontal="center" vertical="center"/>
    </xf>
    <xf numFmtId="0" fontId="23" fillId="9" borderId="28" xfId="0" applyFont="1" applyFill="1" applyBorder="1" applyAlignment="1">
      <alignment horizontal="center" vertical="center"/>
    </xf>
    <xf numFmtId="0" fontId="23" fillId="9" borderId="15" xfId="0" applyFont="1" applyFill="1" applyBorder="1" applyAlignment="1">
      <alignment horizontal="center" vertical="center"/>
    </xf>
    <xf numFmtId="0" fontId="8" fillId="9" borderId="32" xfId="1" applyFill="1" applyBorder="1" applyAlignment="1" applyProtection="1">
      <alignment horizontal="center"/>
    </xf>
    <xf numFmtId="0" fontId="17" fillId="9" borderId="33" xfId="1" applyFont="1" applyFill="1" applyBorder="1" applyAlignment="1" applyProtection="1">
      <alignment horizontal="center"/>
    </xf>
    <xf numFmtId="0" fontId="9" fillId="9" borderId="34" xfId="0" applyFont="1" applyFill="1" applyBorder="1" applyAlignment="1">
      <alignment horizontal="center" vertical="center"/>
    </xf>
    <xf numFmtId="0" fontId="9" fillId="9" borderId="35" xfId="0" applyFont="1" applyFill="1" applyBorder="1" applyAlignment="1">
      <alignment horizontal="center" vertical="center"/>
    </xf>
    <xf numFmtId="0" fontId="9" fillId="9" borderId="32" xfId="0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9" fillId="9" borderId="36" xfId="0" applyFont="1" applyFill="1" applyBorder="1" applyAlignment="1">
      <alignment horizontal="center" vertical="center"/>
    </xf>
    <xf numFmtId="0" fontId="9" fillId="9" borderId="37" xfId="0" applyFont="1" applyFill="1" applyBorder="1" applyAlignment="1">
      <alignment horizontal="center" vertical="center"/>
    </xf>
    <xf numFmtId="0" fontId="18" fillId="9" borderId="34" xfId="0" applyFont="1" applyFill="1" applyBorder="1" applyAlignment="1">
      <alignment horizontal="center"/>
    </xf>
    <xf numFmtId="0" fontId="18" fillId="9" borderId="35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47625</xdr:rowOff>
    </xdr:from>
    <xdr:to>
      <xdr:col>4</xdr:col>
      <xdr:colOff>276225</xdr:colOff>
      <xdr:row>6</xdr:row>
      <xdr:rowOff>133350</xdr:rowOff>
    </xdr:to>
    <xdr:pic>
      <xdr:nvPicPr>
        <xdr:cNvPr id="1036" name="Picture 4" descr="AWlogo1.JPG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23975" y="47625"/>
          <a:ext cx="20002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335281</xdr:colOff>
      <xdr:row>0</xdr:row>
      <xdr:rowOff>66675</xdr:rowOff>
    </xdr:from>
    <xdr:to>
      <xdr:col>9</xdr:col>
      <xdr:colOff>623690</xdr:colOff>
      <xdr:row>4</xdr:row>
      <xdr:rowOff>15240</xdr:rowOff>
    </xdr:to>
    <xdr:pic>
      <xdr:nvPicPr>
        <xdr:cNvPr id="4" name="3 Imagen" descr="iam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4161" y="66675"/>
          <a:ext cx="1073269" cy="619125"/>
        </a:xfrm>
        <a:prstGeom prst="rect">
          <a:avLst/>
        </a:prstGeom>
      </xdr:spPr>
    </xdr:pic>
    <xdr:clientData/>
  </xdr:twoCellAnchor>
  <xdr:twoCellAnchor editAs="oneCell">
    <xdr:from>
      <xdr:col>10</xdr:col>
      <xdr:colOff>30481</xdr:colOff>
      <xdr:row>0</xdr:row>
      <xdr:rowOff>60961</xdr:rowOff>
    </xdr:from>
    <xdr:to>
      <xdr:col>11</xdr:col>
      <xdr:colOff>775571</xdr:colOff>
      <xdr:row>4</xdr:row>
      <xdr:rowOff>22861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9081" y="60961"/>
          <a:ext cx="1529950" cy="632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wtransportatio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O156"/>
  <sheetViews>
    <sheetView showGridLines="0" showZeros="0" tabSelected="1" defaultGridColor="0" colorId="31" workbookViewId="0">
      <selection activeCell="G5" sqref="G5"/>
    </sheetView>
  </sheetViews>
  <sheetFormatPr defaultColWidth="11.42578125" defaultRowHeight="12.75" x14ac:dyDescent="0.2"/>
  <cols>
    <col min="1" max="16384" width="11.42578125" style="1"/>
  </cols>
  <sheetData>
    <row r="1" spans="1:13" x14ac:dyDescent="0.2">
      <c r="G1" s="1" t="s">
        <v>176</v>
      </c>
    </row>
    <row r="2" spans="1:13" x14ac:dyDescent="0.2">
      <c r="G2" s="97" t="s">
        <v>180</v>
      </c>
    </row>
    <row r="3" spans="1:13" x14ac:dyDescent="0.2">
      <c r="G3" s="1" t="s">
        <v>181</v>
      </c>
    </row>
    <row r="4" spans="1:13" x14ac:dyDescent="0.2">
      <c r="G4" s="1" t="s">
        <v>182</v>
      </c>
    </row>
    <row r="5" spans="1:13" x14ac:dyDescent="0.2">
      <c r="G5" s="1" t="s">
        <v>177</v>
      </c>
      <c r="M5" s="5" t="s">
        <v>10</v>
      </c>
    </row>
    <row r="6" spans="1:13" ht="6" customHeight="1" x14ac:dyDescent="0.2">
      <c r="M6" s="5" t="s">
        <v>11</v>
      </c>
    </row>
    <row r="7" spans="1:13" ht="35.1" customHeight="1" x14ac:dyDescent="0.45">
      <c r="B7" s="41" t="s">
        <v>0</v>
      </c>
      <c r="M7" s="5" t="s">
        <v>12</v>
      </c>
    </row>
    <row r="8" spans="1:13" ht="4.1500000000000004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5"/>
    </row>
    <row r="9" spans="1:13" ht="13.5" thickBot="1" x14ac:dyDescent="0.25">
      <c r="M9" s="5" t="s">
        <v>13</v>
      </c>
    </row>
    <row r="10" spans="1:13" ht="13.5" thickBot="1" x14ac:dyDescent="0.25">
      <c r="A10" s="162" t="s">
        <v>1</v>
      </c>
      <c r="B10" s="162"/>
      <c r="C10" s="162"/>
      <c r="D10" s="179"/>
      <c r="E10" s="179"/>
      <c r="F10" s="179"/>
      <c r="G10" s="179"/>
      <c r="H10" s="179"/>
      <c r="J10" s="177" t="s">
        <v>166</v>
      </c>
      <c r="K10" s="178"/>
      <c r="L10" s="68"/>
      <c r="M10" s="5" t="s">
        <v>14</v>
      </c>
    </row>
    <row r="11" spans="1:13" x14ac:dyDescent="0.2">
      <c r="A11" s="162" t="s">
        <v>2</v>
      </c>
      <c r="B11" s="162"/>
      <c r="C11" s="162"/>
      <c r="D11" s="142"/>
      <c r="E11" s="142"/>
      <c r="F11" s="142"/>
      <c r="G11" s="142"/>
      <c r="H11" s="142"/>
      <c r="J11" s="169" t="s">
        <v>19</v>
      </c>
      <c r="K11" s="170"/>
      <c r="L11" s="68"/>
      <c r="M11" s="5"/>
    </row>
    <row r="12" spans="1:13" x14ac:dyDescent="0.2">
      <c r="A12" s="162" t="s">
        <v>3</v>
      </c>
      <c r="B12" s="162"/>
      <c r="C12" s="162"/>
      <c r="D12" s="142"/>
      <c r="E12" s="142"/>
      <c r="F12" s="142"/>
      <c r="G12" s="142"/>
      <c r="H12" s="142"/>
      <c r="J12" s="171"/>
      <c r="K12" s="172"/>
      <c r="L12" s="68"/>
      <c r="M12" s="5" t="s">
        <v>16</v>
      </c>
    </row>
    <row r="13" spans="1:13" ht="14.25" x14ac:dyDescent="0.2">
      <c r="A13" s="162" t="s">
        <v>170</v>
      </c>
      <c r="B13" s="162"/>
      <c r="C13" s="162"/>
      <c r="D13" s="142"/>
      <c r="E13" s="142"/>
      <c r="F13" s="142"/>
      <c r="G13" s="142"/>
      <c r="H13" s="142"/>
      <c r="J13" s="167" t="s">
        <v>172</v>
      </c>
      <c r="K13" s="168"/>
      <c r="L13" s="68"/>
      <c r="M13" s="5" t="s">
        <v>17</v>
      </c>
    </row>
    <row r="14" spans="1:13" ht="13.5" thickBot="1" x14ac:dyDescent="0.25">
      <c r="A14" s="162" t="s">
        <v>4</v>
      </c>
      <c r="B14" s="162"/>
      <c r="C14" s="162"/>
      <c r="D14" s="142"/>
      <c r="E14" s="180"/>
      <c r="F14" s="56" t="s">
        <v>9</v>
      </c>
      <c r="G14" s="142">
        <v>0</v>
      </c>
      <c r="H14" s="142"/>
      <c r="J14" s="69"/>
      <c r="K14" s="70"/>
      <c r="L14" s="68"/>
      <c r="M14" s="5" t="s">
        <v>18</v>
      </c>
    </row>
    <row r="15" spans="1:13" x14ac:dyDescent="0.2">
      <c r="A15" s="162" t="s">
        <v>6</v>
      </c>
      <c r="B15" s="162"/>
      <c r="C15" s="162"/>
      <c r="D15" s="57"/>
      <c r="E15" s="58"/>
      <c r="F15" s="56" t="s">
        <v>15</v>
      </c>
      <c r="G15" s="142"/>
      <c r="H15" s="142"/>
      <c r="J15" s="68"/>
      <c r="K15" s="68"/>
      <c r="L15" s="68"/>
    </row>
    <row r="16" spans="1:13" ht="13.5" thickBot="1" x14ac:dyDescent="0.25">
      <c r="A16" s="162" t="s">
        <v>5</v>
      </c>
      <c r="B16" s="162"/>
      <c r="C16" s="162"/>
      <c r="D16" s="142"/>
      <c r="E16" s="142"/>
      <c r="F16" s="56" t="s">
        <v>9</v>
      </c>
      <c r="G16" s="142">
        <v>0</v>
      </c>
      <c r="H16" s="142"/>
      <c r="J16" s="68"/>
      <c r="K16" s="68"/>
      <c r="L16" s="68"/>
    </row>
    <row r="17" spans="1:13" x14ac:dyDescent="0.2">
      <c r="A17" s="162" t="s">
        <v>7</v>
      </c>
      <c r="B17" s="162"/>
      <c r="C17" s="162"/>
      <c r="D17" s="142"/>
      <c r="E17" s="142"/>
      <c r="F17" s="142"/>
      <c r="G17" s="142"/>
      <c r="H17" s="142"/>
      <c r="J17" s="158" t="s">
        <v>171</v>
      </c>
      <c r="K17" s="159"/>
      <c r="L17" s="98" t="s">
        <v>168</v>
      </c>
    </row>
    <row r="18" spans="1:13" ht="13.5" thickBot="1" x14ac:dyDescent="0.25">
      <c r="A18" s="162" t="s">
        <v>8</v>
      </c>
      <c r="B18" s="162"/>
      <c r="C18" s="162"/>
      <c r="D18" s="59"/>
      <c r="E18" s="60"/>
      <c r="F18" s="60"/>
      <c r="G18" s="60"/>
      <c r="H18" s="61"/>
      <c r="J18" s="160"/>
      <c r="K18" s="161"/>
      <c r="L18" s="99"/>
    </row>
    <row r="19" spans="1:13" x14ac:dyDescent="0.2">
      <c r="A19" s="25"/>
      <c r="B19" s="25"/>
      <c r="C19" s="25"/>
      <c r="D19" s="62"/>
      <c r="E19" s="63"/>
      <c r="F19" s="63"/>
      <c r="G19" s="63"/>
      <c r="H19" s="64"/>
      <c r="J19" s="163">
        <f>SUM(F67+F93+F129+F147+L49+L74+L92+L123+L156)</f>
        <v>0</v>
      </c>
      <c r="K19" s="164"/>
      <c r="L19" s="100">
        <f>$F$154</f>
        <v>0</v>
      </c>
    </row>
    <row r="20" spans="1:13" ht="13.5" thickBot="1" x14ac:dyDescent="0.25">
      <c r="A20" s="25"/>
      <c r="B20" s="25"/>
      <c r="C20" s="25"/>
      <c r="D20" s="62"/>
      <c r="E20" s="63"/>
      <c r="F20" s="63"/>
      <c r="G20" s="63"/>
      <c r="H20" s="64"/>
      <c r="J20" s="165"/>
      <c r="K20" s="166"/>
      <c r="L20" s="101"/>
    </row>
    <row r="21" spans="1:13" x14ac:dyDescent="0.2">
      <c r="A21" s="25"/>
      <c r="B21" s="25"/>
      <c r="C21" s="25"/>
      <c r="D21" s="62"/>
      <c r="E21" s="63"/>
      <c r="F21" s="63"/>
      <c r="G21" s="63"/>
      <c r="H21" s="64"/>
      <c r="J21" s="169" t="s">
        <v>169</v>
      </c>
      <c r="K21" s="170"/>
      <c r="L21" s="175">
        <f>SUM(J19*6.5)</f>
        <v>0</v>
      </c>
    </row>
    <row r="22" spans="1:13" ht="13.5" thickBot="1" x14ac:dyDescent="0.25">
      <c r="A22" s="25"/>
      <c r="B22" s="25"/>
      <c r="C22" s="25"/>
      <c r="D22" s="65"/>
      <c r="E22" s="66"/>
      <c r="F22" s="66"/>
      <c r="G22" s="66"/>
      <c r="H22" s="67"/>
      <c r="J22" s="173"/>
      <c r="K22" s="174"/>
      <c r="L22" s="176"/>
    </row>
    <row r="23" spans="1:13" ht="4.1500000000000004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3" x14ac:dyDescent="0.2">
      <c r="A24" s="146" t="s">
        <v>20</v>
      </c>
      <c r="B24" s="147"/>
      <c r="C24" s="148"/>
      <c r="D24" s="54" t="s">
        <v>21</v>
      </c>
      <c r="E24" s="54" t="s">
        <v>173</v>
      </c>
      <c r="F24" s="38" t="s">
        <v>22</v>
      </c>
      <c r="G24" s="146" t="s">
        <v>23</v>
      </c>
      <c r="H24" s="147"/>
      <c r="I24" s="148"/>
      <c r="J24" s="54" t="s">
        <v>21</v>
      </c>
      <c r="K24" s="54" t="s">
        <v>173</v>
      </c>
      <c r="L24" s="38" t="s">
        <v>22</v>
      </c>
    </row>
    <row r="25" spans="1:13" x14ac:dyDescent="0.2">
      <c r="A25" s="15" t="s">
        <v>24</v>
      </c>
      <c r="B25" s="16"/>
      <c r="C25" s="17"/>
      <c r="D25" s="42">
        <v>0</v>
      </c>
      <c r="E25" s="77">
        <v>14</v>
      </c>
      <c r="F25" s="80">
        <f>SUM(D25*E25)</f>
        <v>0</v>
      </c>
      <c r="G25" s="15" t="s">
        <v>62</v>
      </c>
      <c r="H25" s="30"/>
      <c r="I25" s="31"/>
      <c r="J25" s="44">
        <v>0</v>
      </c>
      <c r="K25" s="77">
        <f>35*0.2</f>
        <v>7</v>
      </c>
      <c r="L25" s="92">
        <f t="shared" ref="L25:L33" si="0">SUM(J25*K25)</f>
        <v>0</v>
      </c>
    </row>
    <row r="26" spans="1:13" x14ac:dyDescent="0.2">
      <c r="A26" s="15" t="s">
        <v>25</v>
      </c>
      <c r="B26" s="16"/>
      <c r="C26" s="17"/>
      <c r="D26" s="42"/>
      <c r="E26" s="75">
        <v>14</v>
      </c>
      <c r="F26" s="80">
        <f t="shared" ref="F26:F66" si="1">SUM(D26*E26)</f>
        <v>0</v>
      </c>
      <c r="G26" s="15" t="s">
        <v>29</v>
      </c>
      <c r="H26" s="30"/>
      <c r="I26" s="31"/>
      <c r="J26" s="45">
        <v>0</v>
      </c>
      <c r="K26" s="75">
        <v>10</v>
      </c>
      <c r="L26" s="92">
        <f t="shared" si="0"/>
        <v>0</v>
      </c>
    </row>
    <row r="27" spans="1:13" x14ac:dyDescent="0.2">
      <c r="A27" s="15" t="s">
        <v>26</v>
      </c>
      <c r="B27" s="16"/>
      <c r="C27" s="17"/>
      <c r="D27" s="42"/>
      <c r="E27" s="75">
        <v>14</v>
      </c>
      <c r="F27" s="80">
        <f t="shared" si="1"/>
        <v>0</v>
      </c>
      <c r="G27" s="15" t="s">
        <v>63</v>
      </c>
      <c r="H27" s="30"/>
      <c r="I27" s="31"/>
      <c r="J27" s="45"/>
      <c r="K27" s="75">
        <f>35*0.2</f>
        <v>7</v>
      </c>
      <c r="L27" s="92">
        <f t="shared" si="0"/>
        <v>0</v>
      </c>
    </row>
    <row r="28" spans="1:13" ht="12.75" customHeight="1" x14ac:dyDescent="0.2">
      <c r="A28" s="15" t="s">
        <v>27</v>
      </c>
      <c r="B28" s="16"/>
      <c r="C28" s="17"/>
      <c r="D28" s="42"/>
      <c r="E28" s="75">
        <v>10</v>
      </c>
      <c r="F28" s="80">
        <f t="shared" si="1"/>
        <v>0</v>
      </c>
      <c r="G28" s="15" t="s">
        <v>30</v>
      </c>
      <c r="H28" s="30"/>
      <c r="I28" s="31"/>
      <c r="J28" s="45">
        <v>0</v>
      </c>
      <c r="K28" s="75">
        <f>35*0.4</f>
        <v>14</v>
      </c>
      <c r="L28" s="92">
        <f t="shared" si="0"/>
        <v>0</v>
      </c>
    </row>
    <row r="29" spans="1:13" ht="12.75" customHeight="1" x14ac:dyDescent="0.2">
      <c r="A29" s="15" t="s">
        <v>28</v>
      </c>
      <c r="B29" s="16"/>
      <c r="C29" s="17"/>
      <c r="D29" s="42"/>
      <c r="E29" s="75">
        <v>7</v>
      </c>
      <c r="F29" s="80">
        <f t="shared" si="1"/>
        <v>0</v>
      </c>
      <c r="G29" s="15" t="s">
        <v>31</v>
      </c>
      <c r="H29" s="30"/>
      <c r="I29" s="31"/>
      <c r="J29" s="45"/>
      <c r="K29" s="75">
        <f>35*0.6</f>
        <v>21</v>
      </c>
      <c r="L29" s="92">
        <f t="shared" si="0"/>
        <v>0</v>
      </c>
      <c r="M29" s="3"/>
    </row>
    <row r="30" spans="1:13" x14ac:dyDescent="0.2">
      <c r="A30" s="15" t="s">
        <v>29</v>
      </c>
      <c r="B30" s="16"/>
      <c r="C30" s="17"/>
      <c r="D30" s="42"/>
      <c r="E30" s="75">
        <v>10</v>
      </c>
      <c r="F30" s="80">
        <f t="shared" si="1"/>
        <v>0</v>
      </c>
      <c r="G30" s="15" t="s">
        <v>32</v>
      </c>
      <c r="H30" s="30"/>
      <c r="I30" s="31"/>
      <c r="J30" s="45"/>
      <c r="K30" s="75">
        <f>35*0.8</f>
        <v>28</v>
      </c>
      <c r="L30" s="92">
        <f t="shared" si="0"/>
        <v>0</v>
      </c>
    </row>
    <row r="31" spans="1:13" x14ac:dyDescent="0.2">
      <c r="A31" s="15" t="s">
        <v>30</v>
      </c>
      <c r="B31" s="16"/>
      <c r="C31" s="17"/>
      <c r="D31" s="42"/>
      <c r="E31" s="75">
        <v>14</v>
      </c>
      <c r="F31" s="80">
        <f t="shared" si="1"/>
        <v>0</v>
      </c>
      <c r="G31" s="15" t="s">
        <v>33</v>
      </c>
      <c r="H31" s="30"/>
      <c r="I31" s="31"/>
      <c r="J31" s="45">
        <v>0</v>
      </c>
      <c r="K31" s="75">
        <f>35*1.2</f>
        <v>42</v>
      </c>
      <c r="L31" s="92">
        <f t="shared" si="0"/>
        <v>0</v>
      </c>
    </row>
    <row r="32" spans="1:13" x14ac:dyDescent="0.2">
      <c r="A32" s="15" t="s">
        <v>31</v>
      </c>
      <c r="B32" s="16"/>
      <c r="C32" s="17"/>
      <c r="D32" s="42">
        <v>0</v>
      </c>
      <c r="E32" s="75">
        <v>21</v>
      </c>
      <c r="F32" s="80">
        <f t="shared" si="1"/>
        <v>0</v>
      </c>
      <c r="G32" s="15" t="s">
        <v>64</v>
      </c>
      <c r="H32" s="30"/>
      <c r="I32" s="31"/>
      <c r="J32" s="45"/>
      <c r="K32" s="75">
        <f>35*1.2</f>
        <v>42</v>
      </c>
      <c r="L32" s="92">
        <f t="shared" si="0"/>
        <v>0</v>
      </c>
    </row>
    <row r="33" spans="1:12" x14ac:dyDescent="0.2">
      <c r="A33" s="15" t="s">
        <v>32</v>
      </c>
      <c r="B33" s="16"/>
      <c r="C33" s="17"/>
      <c r="D33" s="42"/>
      <c r="E33" s="75">
        <v>28</v>
      </c>
      <c r="F33" s="80">
        <f t="shared" si="1"/>
        <v>0</v>
      </c>
      <c r="G33" s="15" t="s">
        <v>69</v>
      </c>
      <c r="H33" s="16"/>
      <c r="I33" s="17"/>
      <c r="J33" s="51"/>
      <c r="K33" s="79">
        <v>70</v>
      </c>
      <c r="L33" s="96">
        <f t="shared" si="0"/>
        <v>0</v>
      </c>
    </row>
    <row r="34" spans="1:12" x14ac:dyDescent="0.2">
      <c r="A34" s="15" t="s">
        <v>33</v>
      </c>
      <c r="B34" s="16"/>
      <c r="C34" s="17"/>
      <c r="D34" s="42"/>
      <c r="E34" s="75">
        <v>42</v>
      </c>
      <c r="F34" s="80">
        <f t="shared" si="1"/>
        <v>0</v>
      </c>
      <c r="G34" s="15" t="s">
        <v>65</v>
      </c>
      <c r="H34" s="30"/>
      <c r="I34" s="31"/>
      <c r="J34" s="44"/>
      <c r="K34" s="77">
        <v>45</v>
      </c>
      <c r="L34" s="92">
        <f t="shared" ref="L34:L39" si="2">SUM(J34*K34)</f>
        <v>0</v>
      </c>
    </row>
    <row r="35" spans="1:12" x14ac:dyDescent="0.2">
      <c r="A35" s="15" t="s">
        <v>34</v>
      </c>
      <c r="B35" s="16"/>
      <c r="C35" s="17"/>
      <c r="D35" s="42"/>
      <c r="E35" s="75">
        <v>70</v>
      </c>
      <c r="F35" s="80">
        <f t="shared" si="1"/>
        <v>0</v>
      </c>
      <c r="G35" s="15" t="s">
        <v>66</v>
      </c>
      <c r="H35" s="30"/>
      <c r="I35" s="31"/>
      <c r="J35" s="45">
        <v>0</v>
      </c>
      <c r="K35" s="75">
        <f>35*0.5</f>
        <v>17.5</v>
      </c>
      <c r="L35" s="92">
        <f t="shared" si="2"/>
        <v>0</v>
      </c>
    </row>
    <row r="36" spans="1:12" x14ac:dyDescent="0.2">
      <c r="A36" s="15" t="s">
        <v>35</v>
      </c>
      <c r="B36" s="16"/>
      <c r="C36" s="17"/>
      <c r="D36" s="42"/>
      <c r="E36" s="75">
        <v>14</v>
      </c>
      <c r="F36" s="80">
        <f t="shared" si="1"/>
        <v>0</v>
      </c>
      <c r="G36" s="15" t="s">
        <v>175</v>
      </c>
      <c r="H36" s="30"/>
      <c r="I36" s="31"/>
      <c r="J36" s="45"/>
      <c r="K36" s="75">
        <f>35*0.4</f>
        <v>14</v>
      </c>
      <c r="L36" s="92">
        <f t="shared" si="2"/>
        <v>0</v>
      </c>
    </row>
    <row r="37" spans="1:12" x14ac:dyDescent="0.2">
      <c r="A37" s="15" t="s">
        <v>163</v>
      </c>
      <c r="B37" s="16"/>
      <c r="C37" s="17"/>
      <c r="D37" s="42"/>
      <c r="E37" s="75">
        <v>18</v>
      </c>
      <c r="F37" s="80">
        <f t="shared" si="1"/>
        <v>0</v>
      </c>
      <c r="G37" s="15" t="s">
        <v>67</v>
      </c>
      <c r="H37" s="30"/>
      <c r="I37" s="31"/>
      <c r="J37" s="44"/>
      <c r="K37" s="77">
        <v>10</v>
      </c>
      <c r="L37" s="92">
        <f t="shared" si="2"/>
        <v>0</v>
      </c>
    </row>
    <row r="38" spans="1:12" x14ac:dyDescent="0.2">
      <c r="A38" s="15" t="s">
        <v>36</v>
      </c>
      <c r="B38" s="16"/>
      <c r="C38" s="17"/>
      <c r="D38" s="42"/>
      <c r="E38" s="77">
        <v>14</v>
      </c>
      <c r="F38" s="80">
        <f t="shared" si="1"/>
        <v>0</v>
      </c>
      <c r="G38" s="15" t="s">
        <v>174</v>
      </c>
      <c r="H38" s="30"/>
      <c r="I38" s="31"/>
      <c r="J38" s="45"/>
      <c r="K38" s="75">
        <v>4</v>
      </c>
      <c r="L38" s="92">
        <f t="shared" si="2"/>
        <v>0</v>
      </c>
    </row>
    <row r="39" spans="1:12" x14ac:dyDescent="0.2">
      <c r="A39" s="15" t="s">
        <v>37</v>
      </c>
      <c r="B39" s="16"/>
      <c r="C39" s="17"/>
      <c r="D39" s="42"/>
      <c r="E39" s="81">
        <v>35</v>
      </c>
      <c r="F39" s="80">
        <f t="shared" si="1"/>
        <v>0</v>
      </c>
      <c r="G39" s="15" t="s">
        <v>68</v>
      </c>
      <c r="H39" s="30"/>
      <c r="I39" s="31"/>
      <c r="J39" s="45"/>
      <c r="K39" s="75">
        <f>35*0.3</f>
        <v>10.5</v>
      </c>
      <c r="L39" s="92">
        <f t="shared" si="2"/>
        <v>0</v>
      </c>
    </row>
    <row r="40" spans="1:12" x14ac:dyDescent="0.2">
      <c r="A40" s="15" t="s">
        <v>38</v>
      </c>
      <c r="B40" s="16"/>
      <c r="C40" s="17"/>
      <c r="D40" s="42"/>
      <c r="E40" s="75">
        <v>35</v>
      </c>
      <c r="F40" s="80">
        <f t="shared" si="1"/>
        <v>0</v>
      </c>
      <c r="G40" s="21" t="s">
        <v>56</v>
      </c>
      <c r="H40" s="32"/>
      <c r="I40" s="33"/>
      <c r="J40" s="47"/>
      <c r="K40" s="72"/>
      <c r="L40" s="92">
        <f t="shared" ref="L40:L48" si="3">SUM(J40*K40)</f>
        <v>0</v>
      </c>
    </row>
    <row r="41" spans="1:12" x14ac:dyDescent="0.2">
      <c r="A41" s="15" t="s">
        <v>39</v>
      </c>
      <c r="B41" s="16"/>
      <c r="C41" s="17"/>
      <c r="D41" s="42"/>
      <c r="E41" s="75">
        <f>35*0.4</f>
        <v>14</v>
      </c>
      <c r="F41" s="80">
        <f t="shared" si="1"/>
        <v>0</v>
      </c>
      <c r="G41" s="21"/>
      <c r="H41" s="32"/>
      <c r="I41" s="33"/>
      <c r="J41" s="47"/>
      <c r="K41" s="72"/>
      <c r="L41" s="92">
        <f t="shared" si="3"/>
        <v>0</v>
      </c>
    </row>
    <row r="42" spans="1:12" ht="13.5" x14ac:dyDescent="0.25">
      <c r="A42" s="15" t="s">
        <v>40</v>
      </c>
      <c r="B42" s="16"/>
      <c r="C42" s="17"/>
      <c r="D42" s="42"/>
      <c r="E42" s="82">
        <v>42</v>
      </c>
      <c r="F42" s="80">
        <f t="shared" si="1"/>
        <v>0</v>
      </c>
      <c r="G42" s="21"/>
      <c r="H42" s="32"/>
      <c r="I42" s="33"/>
      <c r="J42" s="47"/>
      <c r="K42" s="72"/>
      <c r="L42" s="92">
        <f t="shared" si="3"/>
        <v>0</v>
      </c>
    </row>
    <row r="43" spans="1:12" ht="13.5" x14ac:dyDescent="0.25">
      <c r="A43" s="15" t="s">
        <v>41</v>
      </c>
      <c r="B43" s="16"/>
      <c r="C43" s="17"/>
      <c r="D43" s="42"/>
      <c r="E43" s="82">
        <v>60</v>
      </c>
      <c r="F43" s="80">
        <f t="shared" si="1"/>
        <v>0</v>
      </c>
      <c r="G43" s="21"/>
      <c r="H43" s="32"/>
      <c r="I43" s="33"/>
      <c r="J43" s="46"/>
      <c r="K43" s="73"/>
      <c r="L43" s="92">
        <f t="shared" si="3"/>
        <v>0</v>
      </c>
    </row>
    <row r="44" spans="1:12" ht="13.5" x14ac:dyDescent="0.25">
      <c r="A44" s="15" t="s">
        <v>42</v>
      </c>
      <c r="B44" s="16"/>
      <c r="C44" s="17"/>
      <c r="D44" s="42"/>
      <c r="E44" s="82">
        <f>35*1.2</f>
        <v>42</v>
      </c>
      <c r="F44" s="80">
        <f t="shared" si="1"/>
        <v>0</v>
      </c>
      <c r="G44" s="102" t="s">
        <v>57</v>
      </c>
      <c r="H44" s="102"/>
      <c r="I44" s="102"/>
      <c r="J44" s="47">
        <v>0</v>
      </c>
      <c r="K44" s="74">
        <v>4</v>
      </c>
      <c r="L44" s="92">
        <f t="shared" si="3"/>
        <v>0</v>
      </c>
    </row>
    <row r="45" spans="1:12" ht="13.5" x14ac:dyDescent="0.25">
      <c r="A45" s="15" t="s">
        <v>43</v>
      </c>
      <c r="B45" s="16"/>
      <c r="C45" s="17"/>
      <c r="D45" s="42"/>
      <c r="E45" s="82">
        <f>35*1.8</f>
        <v>63</v>
      </c>
      <c r="F45" s="80">
        <f t="shared" si="1"/>
        <v>0</v>
      </c>
      <c r="G45" s="105" t="s">
        <v>164</v>
      </c>
      <c r="H45" s="105"/>
      <c r="I45" s="105"/>
      <c r="J45" s="45">
        <v>0</v>
      </c>
      <c r="K45" s="75">
        <v>12</v>
      </c>
      <c r="L45" s="92">
        <f t="shared" si="3"/>
        <v>0</v>
      </c>
    </row>
    <row r="46" spans="1:12" ht="13.5" x14ac:dyDescent="0.25">
      <c r="A46" s="15" t="s">
        <v>44</v>
      </c>
      <c r="B46" s="16"/>
      <c r="C46" s="17"/>
      <c r="D46" s="42"/>
      <c r="E46" s="82">
        <f>35*0.6</f>
        <v>21</v>
      </c>
      <c r="F46" s="80">
        <f t="shared" si="1"/>
        <v>0</v>
      </c>
      <c r="G46" s="102" t="s">
        <v>58</v>
      </c>
      <c r="H46" s="102"/>
      <c r="I46" s="102"/>
      <c r="J46" s="45">
        <v>0</v>
      </c>
      <c r="K46" s="75">
        <v>2</v>
      </c>
      <c r="L46" s="92">
        <f t="shared" si="3"/>
        <v>0</v>
      </c>
    </row>
    <row r="47" spans="1:12" x14ac:dyDescent="0.2">
      <c r="A47" s="15" t="s">
        <v>45</v>
      </c>
      <c r="B47" s="16"/>
      <c r="C47" s="17"/>
      <c r="D47" s="42"/>
      <c r="E47" s="75">
        <f>35*0.4</f>
        <v>14</v>
      </c>
      <c r="F47" s="80">
        <f t="shared" si="1"/>
        <v>0</v>
      </c>
      <c r="G47" s="102" t="s">
        <v>59</v>
      </c>
      <c r="H47" s="102"/>
      <c r="I47" s="102"/>
      <c r="J47" s="48"/>
      <c r="K47" s="74">
        <v>4</v>
      </c>
      <c r="L47" s="92">
        <f t="shared" si="3"/>
        <v>0</v>
      </c>
    </row>
    <row r="48" spans="1:12" ht="13.5" thickBot="1" x14ac:dyDescent="0.25">
      <c r="A48" s="15" t="s">
        <v>46</v>
      </c>
      <c r="B48" s="16"/>
      <c r="C48" s="17"/>
      <c r="D48" s="42"/>
      <c r="E48" s="83">
        <v>50</v>
      </c>
      <c r="F48" s="80">
        <f t="shared" si="1"/>
        <v>0</v>
      </c>
      <c r="G48" s="103" t="s">
        <v>60</v>
      </c>
      <c r="H48" s="103"/>
      <c r="I48" s="103"/>
      <c r="J48" s="49">
        <v>0</v>
      </c>
      <c r="K48" s="76">
        <v>6</v>
      </c>
      <c r="L48" s="93">
        <f t="shared" si="3"/>
        <v>0</v>
      </c>
    </row>
    <row r="49" spans="1:12" ht="13.5" thickBot="1" x14ac:dyDescent="0.25">
      <c r="A49" s="15" t="s">
        <v>47</v>
      </c>
      <c r="B49" s="16"/>
      <c r="C49" s="17"/>
      <c r="D49" s="42"/>
      <c r="E49" s="75">
        <f>35*0.8</f>
        <v>28</v>
      </c>
      <c r="F49" s="84">
        <f t="shared" si="1"/>
        <v>0</v>
      </c>
      <c r="G49" s="152" t="s">
        <v>70</v>
      </c>
      <c r="H49" s="153"/>
      <c r="I49" s="153"/>
      <c r="J49" s="153"/>
      <c r="K49" s="154"/>
      <c r="L49" s="11">
        <f>SUM(L25:L48)</f>
        <v>0</v>
      </c>
    </row>
    <row r="50" spans="1:12" x14ac:dyDescent="0.2">
      <c r="A50" s="15" t="s">
        <v>48</v>
      </c>
      <c r="B50" s="16"/>
      <c r="C50" s="17"/>
      <c r="D50" s="42"/>
      <c r="E50" s="75">
        <f>35*0.3</f>
        <v>10.5</v>
      </c>
      <c r="F50" s="80">
        <f t="shared" si="1"/>
        <v>0</v>
      </c>
      <c r="G50" s="149" t="s">
        <v>71</v>
      </c>
      <c r="H50" s="150"/>
      <c r="I50" s="151"/>
      <c r="J50" s="34" t="s">
        <v>21</v>
      </c>
      <c r="K50" s="14" t="s">
        <v>173</v>
      </c>
      <c r="L50" s="38" t="s">
        <v>22</v>
      </c>
    </row>
    <row r="51" spans="1:12" x14ac:dyDescent="0.2">
      <c r="A51" s="15" t="s">
        <v>49</v>
      </c>
      <c r="B51" s="16"/>
      <c r="C51" s="17"/>
      <c r="D51" s="42"/>
      <c r="E51" s="75">
        <f>35*0.15</f>
        <v>5.25</v>
      </c>
      <c r="F51" s="80">
        <f t="shared" si="1"/>
        <v>0</v>
      </c>
      <c r="G51" s="15" t="s">
        <v>72</v>
      </c>
      <c r="H51" s="30"/>
      <c r="I51" s="31"/>
      <c r="J51" s="44"/>
      <c r="K51" s="77">
        <f>35*1.5</f>
        <v>52.5</v>
      </c>
      <c r="L51" s="92">
        <f t="shared" ref="L51:L71" si="4">SUM(J51*K51)</f>
        <v>0</v>
      </c>
    </row>
    <row r="52" spans="1:12" x14ac:dyDescent="0.2">
      <c r="A52" s="15" t="s">
        <v>50</v>
      </c>
      <c r="B52" s="16"/>
      <c r="C52" s="17"/>
      <c r="D52" s="42"/>
      <c r="E52" s="75">
        <f>35*0.4</f>
        <v>14</v>
      </c>
      <c r="F52" s="80">
        <f t="shared" si="1"/>
        <v>0</v>
      </c>
      <c r="G52" s="15" t="s">
        <v>73</v>
      </c>
      <c r="H52" s="30"/>
      <c r="I52" s="31"/>
      <c r="J52" s="45"/>
      <c r="K52" s="75">
        <f>35*0.8</f>
        <v>28</v>
      </c>
      <c r="L52" s="92">
        <f t="shared" si="4"/>
        <v>0</v>
      </c>
    </row>
    <row r="53" spans="1:12" x14ac:dyDescent="0.2">
      <c r="A53" s="15" t="s">
        <v>51</v>
      </c>
      <c r="B53" s="16"/>
      <c r="C53" s="17"/>
      <c r="D53" s="42"/>
      <c r="E53" s="75">
        <v>6</v>
      </c>
      <c r="F53" s="80">
        <f t="shared" si="1"/>
        <v>0</v>
      </c>
      <c r="G53" s="15" t="s">
        <v>74</v>
      </c>
      <c r="H53" s="30"/>
      <c r="I53" s="31"/>
      <c r="J53" s="45"/>
      <c r="K53" s="75">
        <f>35*2.2</f>
        <v>77</v>
      </c>
      <c r="L53" s="92">
        <f t="shared" si="4"/>
        <v>0</v>
      </c>
    </row>
    <row r="54" spans="1:12" x14ac:dyDescent="0.2">
      <c r="A54" s="15" t="s">
        <v>52</v>
      </c>
      <c r="B54" s="16"/>
      <c r="C54" s="17"/>
      <c r="D54" s="42"/>
      <c r="E54" s="75">
        <f>35*0.4</f>
        <v>14</v>
      </c>
      <c r="F54" s="80">
        <f t="shared" si="1"/>
        <v>0</v>
      </c>
      <c r="G54" s="15" t="s">
        <v>75</v>
      </c>
      <c r="H54" s="30"/>
      <c r="I54" s="31"/>
      <c r="J54" s="45"/>
      <c r="K54" s="75">
        <f>35*1</f>
        <v>35</v>
      </c>
      <c r="L54" s="92">
        <f t="shared" si="4"/>
        <v>0</v>
      </c>
    </row>
    <row r="55" spans="1:12" x14ac:dyDescent="0.2">
      <c r="A55" s="15" t="s">
        <v>53</v>
      </c>
      <c r="B55" s="16"/>
      <c r="C55" s="17"/>
      <c r="D55" s="42"/>
      <c r="E55" s="75">
        <f>35*0.8</f>
        <v>28</v>
      </c>
      <c r="F55" s="84">
        <f t="shared" si="1"/>
        <v>0</v>
      </c>
      <c r="G55" s="102" t="s">
        <v>76</v>
      </c>
      <c r="H55" s="102"/>
      <c r="I55" s="102"/>
      <c r="J55" s="45"/>
      <c r="K55" s="75">
        <f>35*1.5</f>
        <v>52.5</v>
      </c>
      <c r="L55" s="92">
        <f t="shared" si="4"/>
        <v>0</v>
      </c>
    </row>
    <row r="56" spans="1:12" ht="13.5" x14ac:dyDescent="0.2">
      <c r="A56" s="18" t="s">
        <v>54</v>
      </c>
      <c r="B56" s="19"/>
      <c r="C56" s="20"/>
      <c r="D56" s="42"/>
      <c r="E56" s="75">
        <f>35*0.8</f>
        <v>28</v>
      </c>
      <c r="F56" s="84">
        <f t="shared" si="1"/>
        <v>0</v>
      </c>
      <c r="G56" s="102" t="s">
        <v>77</v>
      </c>
      <c r="H56" s="102"/>
      <c r="I56" s="102"/>
      <c r="J56" s="45">
        <v>0</v>
      </c>
      <c r="K56" s="75">
        <f>35*0.3</f>
        <v>10.5</v>
      </c>
      <c r="L56" s="92">
        <f t="shared" si="4"/>
        <v>0</v>
      </c>
    </row>
    <row r="57" spans="1:12" x14ac:dyDescent="0.2">
      <c r="A57" s="15" t="s">
        <v>55</v>
      </c>
      <c r="B57" s="16"/>
      <c r="C57" s="17"/>
      <c r="D57" s="42">
        <v>0</v>
      </c>
      <c r="E57" s="75">
        <v>10</v>
      </c>
      <c r="F57" s="84">
        <f t="shared" si="1"/>
        <v>0</v>
      </c>
      <c r="G57" s="102" t="s">
        <v>78</v>
      </c>
      <c r="H57" s="102"/>
      <c r="I57" s="102"/>
      <c r="J57" s="45">
        <v>0</v>
      </c>
      <c r="K57" s="75">
        <f>35*0.2</f>
        <v>7</v>
      </c>
      <c r="L57" s="92">
        <f t="shared" si="4"/>
        <v>0</v>
      </c>
    </row>
    <row r="58" spans="1:12" x14ac:dyDescent="0.2">
      <c r="A58" s="21" t="s">
        <v>56</v>
      </c>
      <c r="B58" s="22"/>
      <c r="C58" s="23"/>
      <c r="D58" s="42">
        <v>0</v>
      </c>
      <c r="E58" s="72"/>
      <c r="F58" s="84">
        <f t="shared" si="1"/>
        <v>0</v>
      </c>
      <c r="G58" s="102" t="s">
        <v>79</v>
      </c>
      <c r="H58" s="102"/>
      <c r="I58" s="102"/>
      <c r="J58" s="45"/>
      <c r="K58" s="75">
        <f>35*0.3</f>
        <v>10.5</v>
      </c>
      <c r="L58" s="92">
        <f t="shared" si="4"/>
        <v>0</v>
      </c>
    </row>
    <row r="59" spans="1:12" x14ac:dyDescent="0.2">
      <c r="A59" s="21"/>
      <c r="B59" s="22"/>
      <c r="C59" s="23"/>
      <c r="D59" s="42"/>
      <c r="E59" s="72"/>
      <c r="F59" s="84">
        <f t="shared" si="1"/>
        <v>0</v>
      </c>
      <c r="G59" s="102" t="s">
        <v>80</v>
      </c>
      <c r="H59" s="102"/>
      <c r="I59" s="102"/>
      <c r="J59" s="45"/>
      <c r="K59" s="75">
        <f>35*0.4</f>
        <v>14</v>
      </c>
      <c r="L59" s="92">
        <f t="shared" si="4"/>
        <v>0</v>
      </c>
    </row>
    <row r="60" spans="1:12" x14ac:dyDescent="0.2">
      <c r="A60" s="21"/>
      <c r="B60" s="22"/>
      <c r="C60" s="23"/>
      <c r="D60" s="42"/>
      <c r="E60" s="72"/>
      <c r="F60" s="84">
        <f t="shared" si="1"/>
        <v>0</v>
      </c>
      <c r="G60" s="102" t="s">
        <v>81</v>
      </c>
      <c r="H60" s="102"/>
      <c r="I60" s="102"/>
      <c r="J60" s="45"/>
      <c r="K60" s="75">
        <f>35*0.6</f>
        <v>21</v>
      </c>
      <c r="L60" s="92">
        <f t="shared" si="4"/>
        <v>0</v>
      </c>
    </row>
    <row r="61" spans="1:12" x14ac:dyDescent="0.2">
      <c r="A61" s="21"/>
      <c r="B61" s="22"/>
      <c r="C61" s="23"/>
      <c r="D61" s="42"/>
      <c r="E61" s="73"/>
      <c r="F61" s="84">
        <f t="shared" si="1"/>
        <v>0</v>
      </c>
      <c r="G61" s="102" t="s">
        <v>82</v>
      </c>
      <c r="H61" s="102"/>
      <c r="I61" s="102"/>
      <c r="J61" s="45"/>
      <c r="K61" s="75">
        <f>35*0.3</f>
        <v>10.5</v>
      </c>
      <c r="L61" s="92">
        <f t="shared" si="4"/>
        <v>0</v>
      </c>
    </row>
    <row r="62" spans="1:12" x14ac:dyDescent="0.2">
      <c r="A62" s="24" t="s">
        <v>57</v>
      </c>
      <c r="B62" s="25"/>
      <c r="C62" s="25"/>
      <c r="D62" s="42"/>
      <c r="E62" s="74">
        <v>4</v>
      </c>
      <c r="F62" s="84">
        <f t="shared" si="1"/>
        <v>0</v>
      </c>
      <c r="G62" s="102" t="s">
        <v>83</v>
      </c>
      <c r="H62" s="102"/>
      <c r="I62" s="102"/>
      <c r="J62" s="45"/>
      <c r="K62" s="75">
        <f>35*0.1</f>
        <v>3.5</v>
      </c>
      <c r="L62" s="92">
        <f t="shared" si="4"/>
        <v>0</v>
      </c>
    </row>
    <row r="63" spans="1:12" x14ac:dyDescent="0.2">
      <c r="A63" s="26" t="s">
        <v>164</v>
      </c>
      <c r="B63" s="25"/>
      <c r="C63" s="25"/>
      <c r="D63" s="42"/>
      <c r="E63" s="75">
        <v>12</v>
      </c>
      <c r="F63" s="84">
        <f t="shared" si="1"/>
        <v>0</v>
      </c>
      <c r="G63" s="102" t="s">
        <v>84</v>
      </c>
      <c r="H63" s="102"/>
      <c r="I63" s="102"/>
      <c r="J63" s="45"/>
      <c r="K63" s="75">
        <f>35*0.1</f>
        <v>3.5</v>
      </c>
      <c r="L63" s="92">
        <f t="shared" si="4"/>
        <v>0</v>
      </c>
    </row>
    <row r="64" spans="1:12" x14ac:dyDescent="0.2">
      <c r="A64" s="24" t="s">
        <v>58</v>
      </c>
      <c r="B64" s="25"/>
      <c r="C64" s="25"/>
      <c r="D64" s="42"/>
      <c r="E64" s="75">
        <v>2</v>
      </c>
      <c r="F64" s="84">
        <f t="shared" si="1"/>
        <v>0</v>
      </c>
      <c r="G64" s="102" t="s">
        <v>85</v>
      </c>
      <c r="H64" s="102"/>
      <c r="I64" s="102"/>
      <c r="J64" s="45"/>
      <c r="K64" s="75">
        <f>35*0.15</f>
        <v>5.25</v>
      </c>
      <c r="L64" s="92">
        <f t="shared" si="4"/>
        <v>0</v>
      </c>
    </row>
    <row r="65" spans="1:12" x14ac:dyDescent="0.2">
      <c r="A65" s="24" t="s">
        <v>59</v>
      </c>
      <c r="B65" s="25"/>
      <c r="C65" s="25"/>
      <c r="D65" s="42">
        <v>0</v>
      </c>
      <c r="E65" s="74">
        <v>4</v>
      </c>
      <c r="F65" s="84">
        <f t="shared" si="1"/>
        <v>0</v>
      </c>
      <c r="G65" s="130" t="s">
        <v>56</v>
      </c>
      <c r="H65" s="130"/>
      <c r="I65" s="130"/>
      <c r="J65" s="47"/>
      <c r="K65" s="72"/>
      <c r="L65" s="92">
        <f t="shared" si="4"/>
        <v>0</v>
      </c>
    </row>
    <row r="66" spans="1:12" ht="13.5" thickBot="1" x14ac:dyDescent="0.25">
      <c r="A66" s="24" t="s">
        <v>60</v>
      </c>
      <c r="B66" s="25"/>
      <c r="C66" s="25"/>
      <c r="D66" s="43"/>
      <c r="E66" s="76">
        <v>6</v>
      </c>
      <c r="F66" s="85">
        <f t="shared" si="1"/>
        <v>0</v>
      </c>
      <c r="G66" s="130"/>
      <c r="H66" s="130"/>
      <c r="I66" s="130"/>
      <c r="J66" s="47"/>
      <c r="K66" s="72"/>
      <c r="L66" s="92">
        <f t="shared" si="4"/>
        <v>0</v>
      </c>
    </row>
    <row r="67" spans="1:12" ht="13.5" thickBot="1" x14ac:dyDescent="0.25">
      <c r="A67" s="143" t="s">
        <v>61</v>
      </c>
      <c r="B67" s="144"/>
      <c r="C67" s="144"/>
      <c r="D67" s="144"/>
      <c r="E67" s="145"/>
      <c r="F67" s="37">
        <f>SUM(F25:F66)</f>
        <v>0</v>
      </c>
      <c r="G67" s="130"/>
      <c r="H67" s="130"/>
      <c r="I67" s="130"/>
      <c r="J67" s="47"/>
      <c r="K67" s="72"/>
      <c r="L67" s="92">
        <f t="shared" si="4"/>
        <v>0</v>
      </c>
    </row>
    <row r="68" spans="1:12" x14ac:dyDescent="0.2">
      <c r="A68" s="134" t="s">
        <v>87</v>
      </c>
      <c r="B68" s="135"/>
      <c r="C68" s="136"/>
      <c r="D68" s="55" t="s">
        <v>21</v>
      </c>
      <c r="E68" s="86" t="s">
        <v>173</v>
      </c>
      <c r="F68" s="87" t="s">
        <v>22</v>
      </c>
      <c r="G68" s="130"/>
      <c r="H68" s="130"/>
      <c r="I68" s="130"/>
      <c r="J68" s="46"/>
      <c r="K68" s="73"/>
      <c r="L68" s="92">
        <f t="shared" si="4"/>
        <v>0</v>
      </c>
    </row>
    <row r="69" spans="1:12" x14ac:dyDescent="0.2">
      <c r="A69" s="102" t="s">
        <v>40</v>
      </c>
      <c r="B69" s="102"/>
      <c r="C69" s="102"/>
      <c r="D69" s="44"/>
      <c r="E69" s="77">
        <f>35*0.8</f>
        <v>28</v>
      </c>
      <c r="F69" s="88">
        <f t="shared" ref="F69:F92" si="5">SUM(D69*E69)</f>
        <v>0</v>
      </c>
      <c r="G69" s="102" t="s">
        <v>57</v>
      </c>
      <c r="H69" s="102"/>
      <c r="I69" s="102"/>
      <c r="J69" s="47">
        <v>0</v>
      </c>
      <c r="K69" s="74">
        <v>4</v>
      </c>
      <c r="L69" s="92">
        <f t="shared" si="4"/>
        <v>0</v>
      </c>
    </row>
    <row r="70" spans="1:12" x14ac:dyDescent="0.2">
      <c r="A70" s="102" t="s">
        <v>41</v>
      </c>
      <c r="B70" s="102"/>
      <c r="C70" s="102"/>
      <c r="D70" s="45"/>
      <c r="E70" s="75">
        <f>35*1.7</f>
        <v>59.5</v>
      </c>
      <c r="F70" s="88">
        <f t="shared" si="5"/>
        <v>0</v>
      </c>
      <c r="G70" s="105" t="s">
        <v>164</v>
      </c>
      <c r="H70" s="105"/>
      <c r="I70" s="105"/>
      <c r="J70" s="45">
        <v>0</v>
      </c>
      <c r="K70" s="75">
        <v>12</v>
      </c>
      <c r="L70" s="92">
        <f t="shared" si="4"/>
        <v>0</v>
      </c>
    </row>
    <row r="71" spans="1:12" x14ac:dyDescent="0.2">
      <c r="A71" s="102" t="s">
        <v>88</v>
      </c>
      <c r="B71" s="102"/>
      <c r="C71" s="102"/>
      <c r="D71" s="45">
        <v>0</v>
      </c>
      <c r="E71" s="75">
        <f>35*0.3</f>
        <v>10.5</v>
      </c>
      <c r="F71" s="88">
        <f t="shared" si="5"/>
        <v>0</v>
      </c>
      <c r="G71" s="102" t="s">
        <v>58</v>
      </c>
      <c r="H71" s="102"/>
      <c r="I71" s="102"/>
      <c r="J71" s="45">
        <v>0</v>
      </c>
      <c r="K71" s="75">
        <v>2</v>
      </c>
      <c r="L71" s="92">
        <f t="shared" si="4"/>
        <v>0</v>
      </c>
    </row>
    <row r="72" spans="1:12" x14ac:dyDescent="0.2">
      <c r="A72" s="102" t="s">
        <v>89</v>
      </c>
      <c r="B72" s="102"/>
      <c r="C72" s="102"/>
      <c r="D72" s="45"/>
      <c r="E72" s="75">
        <f>35*0.4</f>
        <v>14</v>
      </c>
      <c r="F72" s="88">
        <f t="shared" si="5"/>
        <v>0</v>
      </c>
      <c r="G72" s="102" t="s">
        <v>59</v>
      </c>
      <c r="H72" s="102"/>
      <c r="I72" s="102"/>
      <c r="J72" s="48"/>
      <c r="K72" s="74">
        <v>4</v>
      </c>
      <c r="L72" s="92"/>
    </row>
    <row r="73" spans="1:12" ht="13.5" thickBot="1" x14ac:dyDescent="0.25">
      <c r="A73" s="102" t="s">
        <v>90</v>
      </c>
      <c r="B73" s="102"/>
      <c r="C73" s="102"/>
      <c r="D73" s="45"/>
      <c r="E73" s="75">
        <f>35*0.8</f>
        <v>28</v>
      </c>
      <c r="F73" s="88">
        <f t="shared" si="5"/>
        <v>0</v>
      </c>
      <c r="G73" s="103" t="s">
        <v>60</v>
      </c>
      <c r="H73" s="103"/>
      <c r="I73" s="103"/>
      <c r="J73" s="49"/>
      <c r="K73" s="78">
        <v>6</v>
      </c>
      <c r="L73" s="93"/>
    </row>
    <row r="74" spans="1:12" ht="13.5" thickBot="1" x14ac:dyDescent="0.25">
      <c r="A74" s="102" t="s">
        <v>91</v>
      </c>
      <c r="B74" s="102"/>
      <c r="C74" s="102"/>
      <c r="D74" s="45"/>
      <c r="E74" s="75">
        <f>35*0.25</f>
        <v>8.75</v>
      </c>
      <c r="F74" s="89">
        <f t="shared" si="5"/>
        <v>0</v>
      </c>
      <c r="G74" s="152" t="s">
        <v>86</v>
      </c>
      <c r="H74" s="153"/>
      <c r="I74" s="153"/>
      <c r="J74" s="153"/>
      <c r="K74" s="154"/>
      <c r="L74" s="11">
        <f>SUM(L51:L73)</f>
        <v>0</v>
      </c>
    </row>
    <row r="75" spans="1:12" x14ac:dyDescent="0.2">
      <c r="A75" s="102" t="s">
        <v>92</v>
      </c>
      <c r="B75" s="102"/>
      <c r="C75" s="102"/>
      <c r="D75" s="45"/>
      <c r="E75" s="75">
        <v>10</v>
      </c>
      <c r="F75" s="89">
        <f t="shared" si="5"/>
        <v>0</v>
      </c>
      <c r="G75" s="131" t="s">
        <v>118</v>
      </c>
      <c r="H75" s="132"/>
      <c r="I75" s="133"/>
      <c r="J75" s="54" t="s">
        <v>21</v>
      </c>
      <c r="K75" s="54" t="s">
        <v>173</v>
      </c>
      <c r="L75" s="38" t="s">
        <v>22</v>
      </c>
    </row>
    <row r="76" spans="1:12" x14ac:dyDescent="0.2">
      <c r="A76" s="102" t="s">
        <v>93</v>
      </c>
      <c r="B76" s="102"/>
      <c r="C76" s="102"/>
      <c r="D76" s="45"/>
      <c r="E76" s="75">
        <v>14</v>
      </c>
      <c r="F76" s="89">
        <f t="shared" si="5"/>
        <v>0</v>
      </c>
      <c r="G76" s="102" t="s">
        <v>119</v>
      </c>
      <c r="H76" s="102"/>
      <c r="I76" s="102"/>
      <c r="J76" s="44"/>
      <c r="K76" s="77">
        <v>50</v>
      </c>
      <c r="L76" s="92">
        <f>SUM(J76*K76)</f>
        <v>0</v>
      </c>
    </row>
    <row r="77" spans="1:12" x14ac:dyDescent="0.2">
      <c r="A77" s="102" t="s">
        <v>94</v>
      </c>
      <c r="B77" s="102"/>
      <c r="C77" s="102"/>
      <c r="D77" s="45">
        <v>0</v>
      </c>
      <c r="E77" s="75">
        <f>35*0.4</f>
        <v>14</v>
      </c>
      <c r="F77" s="89">
        <f t="shared" si="5"/>
        <v>0</v>
      </c>
      <c r="G77" s="102" t="s">
        <v>120</v>
      </c>
      <c r="H77" s="102"/>
      <c r="I77" s="102"/>
      <c r="J77" s="45"/>
      <c r="K77" s="75">
        <f>35*0.2</f>
        <v>7</v>
      </c>
      <c r="L77" s="92">
        <f t="shared" ref="L77:L91" si="6">SUM(J77*K77)</f>
        <v>0</v>
      </c>
    </row>
    <row r="78" spans="1:12" x14ac:dyDescent="0.2">
      <c r="A78" s="102" t="s">
        <v>95</v>
      </c>
      <c r="B78" s="102"/>
      <c r="C78" s="102"/>
      <c r="D78" s="45">
        <v>0</v>
      </c>
      <c r="E78" s="75">
        <f>35*0.4</f>
        <v>14</v>
      </c>
      <c r="F78" s="89">
        <f t="shared" si="5"/>
        <v>0</v>
      </c>
      <c r="G78" s="102" t="s">
        <v>82</v>
      </c>
      <c r="H78" s="102"/>
      <c r="I78" s="102"/>
      <c r="J78" s="45"/>
      <c r="K78" s="75">
        <f>35*0.2</f>
        <v>7</v>
      </c>
      <c r="L78" s="92">
        <f t="shared" si="6"/>
        <v>0</v>
      </c>
    </row>
    <row r="79" spans="1:12" x14ac:dyDescent="0.2">
      <c r="A79" s="102" t="s">
        <v>84</v>
      </c>
      <c r="B79" s="102"/>
      <c r="C79" s="102"/>
      <c r="D79" s="45"/>
      <c r="E79" s="75">
        <f>35*0.2</f>
        <v>7</v>
      </c>
      <c r="F79" s="89">
        <f t="shared" si="5"/>
        <v>0</v>
      </c>
      <c r="G79" s="102" t="s">
        <v>121</v>
      </c>
      <c r="H79" s="102"/>
      <c r="I79" s="102"/>
      <c r="J79" s="45">
        <v>0</v>
      </c>
      <c r="K79" s="75">
        <f>35*0.2</f>
        <v>7</v>
      </c>
      <c r="L79" s="92">
        <f t="shared" si="6"/>
        <v>0</v>
      </c>
    </row>
    <row r="80" spans="1:12" x14ac:dyDescent="0.2">
      <c r="A80" s="102" t="s">
        <v>96</v>
      </c>
      <c r="B80" s="102"/>
      <c r="C80" s="102"/>
      <c r="D80" s="45"/>
      <c r="E80" s="75">
        <v>10</v>
      </c>
      <c r="F80" s="89">
        <f t="shared" si="5"/>
        <v>0</v>
      </c>
      <c r="G80" s="102" t="s">
        <v>122</v>
      </c>
      <c r="H80" s="102"/>
      <c r="I80" s="102"/>
      <c r="J80" s="45"/>
      <c r="K80" s="75">
        <f>35*0.2</f>
        <v>7</v>
      </c>
      <c r="L80" s="92">
        <f t="shared" si="6"/>
        <v>0</v>
      </c>
    </row>
    <row r="81" spans="1:12" x14ac:dyDescent="0.2">
      <c r="A81" s="102" t="s">
        <v>174</v>
      </c>
      <c r="B81" s="102"/>
      <c r="C81" s="102"/>
      <c r="D81" s="45"/>
      <c r="E81" s="75">
        <f>35*0.1</f>
        <v>3.5</v>
      </c>
      <c r="F81" s="89">
        <f t="shared" si="5"/>
        <v>0</v>
      </c>
      <c r="G81" s="102" t="s">
        <v>123</v>
      </c>
      <c r="H81" s="102"/>
      <c r="I81" s="102"/>
      <c r="J81" s="45"/>
      <c r="K81" s="75">
        <f>35*0.5</f>
        <v>17.5</v>
      </c>
      <c r="L81" s="92">
        <f t="shared" si="6"/>
        <v>0</v>
      </c>
    </row>
    <row r="82" spans="1:12" x14ac:dyDescent="0.2">
      <c r="A82" s="102" t="s">
        <v>97</v>
      </c>
      <c r="B82" s="102"/>
      <c r="C82" s="102"/>
      <c r="D82" s="45">
        <v>0</v>
      </c>
      <c r="E82" s="75">
        <f>35*0.8</f>
        <v>28</v>
      </c>
      <c r="F82" s="89">
        <f t="shared" si="5"/>
        <v>0</v>
      </c>
      <c r="G82" s="129" t="s">
        <v>124</v>
      </c>
      <c r="H82" s="129"/>
      <c r="I82" s="129"/>
      <c r="J82" s="47"/>
      <c r="K82" s="74">
        <f>35*0.3</f>
        <v>10.5</v>
      </c>
      <c r="L82" s="92">
        <f t="shared" si="6"/>
        <v>0</v>
      </c>
    </row>
    <row r="83" spans="1:12" x14ac:dyDescent="0.2">
      <c r="A83" s="102" t="s">
        <v>98</v>
      </c>
      <c r="B83" s="102"/>
      <c r="C83" s="102"/>
      <c r="D83" s="46"/>
      <c r="E83" s="75">
        <f>35*0.3</f>
        <v>10.5</v>
      </c>
      <c r="F83" s="89">
        <f t="shared" si="5"/>
        <v>0</v>
      </c>
      <c r="G83" s="21" t="s">
        <v>56</v>
      </c>
      <c r="H83" s="22"/>
      <c r="I83" s="23"/>
      <c r="J83" s="42">
        <v>0</v>
      </c>
      <c r="K83" s="72"/>
      <c r="L83" s="84">
        <f t="shared" si="6"/>
        <v>0</v>
      </c>
    </row>
    <row r="84" spans="1:12" x14ac:dyDescent="0.2">
      <c r="A84" s="130" t="s">
        <v>56</v>
      </c>
      <c r="B84" s="130"/>
      <c r="C84" s="130"/>
      <c r="D84" s="47"/>
      <c r="E84" s="72"/>
      <c r="F84" s="89">
        <f t="shared" si="5"/>
        <v>0</v>
      </c>
      <c r="G84" s="21"/>
      <c r="H84" s="22"/>
      <c r="I84" s="23"/>
      <c r="J84" s="42"/>
      <c r="K84" s="72"/>
      <c r="L84" s="84">
        <f t="shared" si="6"/>
        <v>0</v>
      </c>
    </row>
    <row r="85" spans="1:12" x14ac:dyDescent="0.2">
      <c r="A85" s="130"/>
      <c r="B85" s="130"/>
      <c r="C85" s="130"/>
      <c r="D85" s="47"/>
      <c r="E85" s="72"/>
      <c r="F85" s="89">
        <f t="shared" si="5"/>
        <v>0</v>
      </c>
      <c r="G85" s="21"/>
      <c r="H85" s="22"/>
      <c r="I85" s="23"/>
      <c r="J85" s="42"/>
      <c r="K85" s="72"/>
      <c r="L85" s="84">
        <f t="shared" si="6"/>
        <v>0</v>
      </c>
    </row>
    <row r="86" spans="1:12" x14ac:dyDescent="0.2">
      <c r="A86" s="130"/>
      <c r="B86" s="130"/>
      <c r="C86" s="130"/>
      <c r="D86" s="47"/>
      <c r="E86" s="72"/>
      <c r="F86" s="89">
        <f t="shared" si="5"/>
        <v>0</v>
      </c>
      <c r="G86" s="21"/>
      <c r="H86" s="22"/>
      <c r="I86" s="23"/>
      <c r="J86" s="42"/>
      <c r="K86" s="73"/>
      <c r="L86" s="84">
        <f t="shared" si="6"/>
        <v>0</v>
      </c>
    </row>
    <row r="87" spans="1:12" x14ac:dyDescent="0.2">
      <c r="A87" s="130"/>
      <c r="B87" s="130"/>
      <c r="C87" s="130"/>
      <c r="D87" s="46"/>
      <c r="E87" s="73"/>
      <c r="F87" s="88">
        <f t="shared" si="5"/>
        <v>0</v>
      </c>
      <c r="G87" s="102" t="s">
        <v>57</v>
      </c>
      <c r="H87" s="102"/>
      <c r="I87" s="102"/>
      <c r="J87" s="47">
        <v>0</v>
      </c>
      <c r="K87" s="74">
        <v>4</v>
      </c>
      <c r="L87" s="92">
        <f t="shared" si="6"/>
        <v>0</v>
      </c>
    </row>
    <row r="88" spans="1:12" x14ac:dyDescent="0.2">
      <c r="A88" s="102" t="s">
        <v>57</v>
      </c>
      <c r="B88" s="102"/>
      <c r="C88" s="102"/>
      <c r="D88" s="47">
        <v>0</v>
      </c>
      <c r="E88" s="74">
        <v>4</v>
      </c>
      <c r="F88" s="89">
        <f t="shared" si="5"/>
        <v>0</v>
      </c>
      <c r="G88" s="105" t="s">
        <v>164</v>
      </c>
      <c r="H88" s="105"/>
      <c r="I88" s="105"/>
      <c r="J88" s="45">
        <v>0</v>
      </c>
      <c r="K88" s="75">
        <v>12</v>
      </c>
      <c r="L88" s="92">
        <f t="shared" si="6"/>
        <v>0</v>
      </c>
    </row>
    <row r="89" spans="1:12" x14ac:dyDescent="0.2">
      <c r="A89" s="105" t="s">
        <v>164</v>
      </c>
      <c r="B89" s="105"/>
      <c r="C89" s="105"/>
      <c r="D89" s="45">
        <v>0</v>
      </c>
      <c r="E89" s="75">
        <v>12</v>
      </c>
      <c r="F89" s="89">
        <f t="shared" si="5"/>
        <v>0</v>
      </c>
      <c r="G89" s="102" t="s">
        <v>58</v>
      </c>
      <c r="H89" s="102"/>
      <c r="I89" s="102"/>
      <c r="J89" s="45">
        <v>0</v>
      </c>
      <c r="K89" s="75">
        <v>2</v>
      </c>
      <c r="L89" s="92">
        <f t="shared" si="6"/>
        <v>0</v>
      </c>
    </row>
    <row r="90" spans="1:12" x14ac:dyDescent="0.2">
      <c r="A90" s="102" t="s">
        <v>58</v>
      </c>
      <c r="B90" s="102"/>
      <c r="C90" s="102"/>
      <c r="D90" s="45">
        <v>0</v>
      </c>
      <c r="E90" s="75">
        <v>2</v>
      </c>
      <c r="F90" s="89">
        <f t="shared" si="5"/>
        <v>0</v>
      </c>
      <c r="G90" s="102" t="s">
        <v>59</v>
      </c>
      <c r="H90" s="102"/>
      <c r="I90" s="102"/>
      <c r="J90" s="48"/>
      <c r="K90" s="74">
        <v>4</v>
      </c>
      <c r="L90" s="92">
        <f t="shared" si="6"/>
        <v>0</v>
      </c>
    </row>
    <row r="91" spans="1:12" ht="13.5" thickBot="1" x14ac:dyDescent="0.25">
      <c r="A91" s="102" t="s">
        <v>59</v>
      </c>
      <c r="B91" s="102"/>
      <c r="C91" s="102"/>
      <c r="D91" s="48"/>
      <c r="E91" s="74">
        <v>4</v>
      </c>
      <c r="F91" s="89">
        <f t="shared" si="5"/>
        <v>0</v>
      </c>
      <c r="G91" s="102" t="s">
        <v>60</v>
      </c>
      <c r="H91" s="102"/>
      <c r="I91" s="102"/>
      <c r="J91" s="49">
        <v>0</v>
      </c>
      <c r="K91" s="76">
        <v>6</v>
      </c>
      <c r="L91" s="93">
        <f t="shared" si="6"/>
        <v>0</v>
      </c>
    </row>
    <row r="92" spans="1:12" ht="13.5" thickBot="1" x14ac:dyDescent="0.25">
      <c r="A92" s="103" t="s">
        <v>60</v>
      </c>
      <c r="B92" s="103"/>
      <c r="C92" s="103"/>
      <c r="D92" s="49">
        <v>0</v>
      </c>
      <c r="E92" s="76">
        <v>6</v>
      </c>
      <c r="F92" s="89">
        <f t="shared" si="5"/>
        <v>0</v>
      </c>
      <c r="G92" s="152" t="s">
        <v>125</v>
      </c>
      <c r="H92" s="153"/>
      <c r="I92" s="153"/>
      <c r="J92" s="153"/>
      <c r="K92" s="154"/>
      <c r="L92" s="12">
        <f>SUM(L76:L91)</f>
        <v>0</v>
      </c>
    </row>
    <row r="93" spans="1:12" ht="13.5" thickBot="1" x14ac:dyDescent="0.25">
      <c r="A93" s="152" t="s">
        <v>99</v>
      </c>
      <c r="B93" s="153"/>
      <c r="C93" s="153"/>
      <c r="D93" s="153"/>
      <c r="E93" s="154"/>
      <c r="F93" s="10">
        <f>SUM(F69:F92)</f>
        <v>0</v>
      </c>
      <c r="G93" s="140" t="s">
        <v>126</v>
      </c>
      <c r="H93" s="132"/>
      <c r="I93" s="133"/>
      <c r="J93" s="54" t="s">
        <v>21</v>
      </c>
      <c r="K93" s="54" t="s">
        <v>173</v>
      </c>
      <c r="L93" s="38" t="s">
        <v>22</v>
      </c>
    </row>
    <row r="94" spans="1:12" x14ac:dyDescent="0.2">
      <c r="A94" s="140" t="s">
        <v>100</v>
      </c>
      <c r="B94" s="132"/>
      <c r="C94" s="133"/>
      <c r="D94" s="54" t="s">
        <v>21</v>
      </c>
      <c r="E94" s="54" t="s">
        <v>173</v>
      </c>
      <c r="F94" s="38" t="s">
        <v>22</v>
      </c>
      <c r="G94" s="102" t="s">
        <v>127</v>
      </c>
      <c r="H94" s="102"/>
      <c r="I94" s="102"/>
      <c r="J94" s="47"/>
      <c r="K94" s="71">
        <f>35*1.8</f>
        <v>63</v>
      </c>
      <c r="L94" s="91">
        <f t="shared" ref="L94:L122" si="7">SUM(J94*K94)</f>
        <v>0</v>
      </c>
    </row>
    <row r="95" spans="1:12" x14ac:dyDescent="0.2">
      <c r="A95" s="115" t="s">
        <v>72</v>
      </c>
      <c r="B95" s="116"/>
      <c r="C95" s="106"/>
      <c r="D95" s="44"/>
      <c r="E95" s="77">
        <f>35*1.5</f>
        <v>52.5</v>
      </c>
      <c r="F95" s="89">
        <f t="shared" ref="F95:F128" si="8">SUM(D95*E95)</f>
        <v>0</v>
      </c>
      <c r="G95" s="102" t="s">
        <v>128</v>
      </c>
      <c r="H95" s="102"/>
      <c r="I95" s="102"/>
      <c r="J95" s="47"/>
      <c r="K95" s="71">
        <f>35*0.4</f>
        <v>14</v>
      </c>
      <c r="L95" s="91">
        <f t="shared" si="7"/>
        <v>0</v>
      </c>
    </row>
    <row r="96" spans="1:12" x14ac:dyDescent="0.2">
      <c r="A96" s="103" t="s">
        <v>73</v>
      </c>
      <c r="B96" s="103"/>
      <c r="C96" s="103"/>
      <c r="D96" s="45"/>
      <c r="E96" s="75">
        <f>35*0.8</f>
        <v>28</v>
      </c>
      <c r="F96" s="89">
        <f t="shared" si="8"/>
        <v>0</v>
      </c>
      <c r="G96" s="102" t="s">
        <v>129</v>
      </c>
      <c r="H96" s="102"/>
      <c r="I96" s="102"/>
      <c r="J96" s="47"/>
      <c r="K96" s="71">
        <f>35*0.4</f>
        <v>14</v>
      </c>
      <c r="L96" s="91">
        <f t="shared" si="7"/>
        <v>0</v>
      </c>
    </row>
    <row r="97" spans="1:12" x14ac:dyDescent="0.2">
      <c r="A97" s="102" t="s">
        <v>101</v>
      </c>
      <c r="B97" s="102"/>
      <c r="C97" s="102"/>
      <c r="D97" s="50">
        <v>0</v>
      </c>
      <c r="E97" s="75">
        <v>35</v>
      </c>
      <c r="F97" s="89">
        <f t="shared" si="8"/>
        <v>0</v>
      </c>
      <c r="G97" s="102" t="s">
        <v>30</v>
      </c>
      <c r="H97" s="102"/>
      <c r="I97" s="102"/>
      <c r="J97" s="47"/>
      <c r="K97" s="71">
        <f>35*0.4</f>
        <v>14</v>
      </c>
      <c r="L97" s="91">
        <f t="shared" si="7"/>
        <v>0</v>
      </c>
    </row>
    <row r="98" spans="1:12" x14ac:dyDescent="0.2">
      <c r="A98" s="104" t="s">
        <v>102</v>
      </c>
      <c r="B98" s="104"/>
      <c r="C98" s="104"/>
      <c r="D98" s="50"/>
      <c r="E98" s="75">
        <f>35*0.5</f>
        <v>17.5</v>
      </c>
      <c r="F98" s="89">
        <f t="shared" si="8"/>
        <v>0</v>
      </c>
      <c r="G98" s="102" t="s">
        <v>31</v>
      </c>
      <c r="H98" s="102"/>
      <c r="I98" s="102"/>
      <c r="J98" s="47"/>
      <c r="K98" s="71">
        <f>35*0.6</f>
        <v>21</v>
      </c>
      <c r="L98" s="91">
        <f t="shared" si="7"/>
        <v>0</v>
      </c>
    </row>
    <row r="99" spans="1:12" x14ac:dyDescent="0.2">
      <c r="A99" s="103" t="s">
        <v>103</v>
      </c>
      <c r="B99" s="103"/>
      <c r="C99" s="103"/>
      <c r="D99" s="50">
        <v>0</v>
      </c>
      <c r="E99" s="75">
        <f>35*1.6</f>
        <v>56</v>
      </c>
      <c r="F99" s="89">
        <f t="shared" si="8"/>
        <v>0</v>
      </c>
      <c r="G99" s="102" t="s">
        <v>32</v>
      </c>
      <c r="H99" s="102"/>
      <c r="I99" s="102"/>
      <c r="J99" s="47"/>
      <c r="K99" s="71">
        <f>35*0.8</f>
        <v>28</v>
      </c>
      <c r="L99" s="91">
        <f t="shared" si="7"/>
        <v>0</v>
      </c>
    </row>
    <row r="100" spans="1:12" x14ac:dyDescent="0.2">
      <c r="A100" s="103" t="s">
        <v>77</v>
      </c>
      <c r="B100" s="103"/>
      <c r="C100" s="103"/>
      <c r="D100" s="50"/>
      <c r="E100" s="75">
        <f>35*0.3</f>
        <v>10.5</v>
      </c>
      <c r="F100" s="89">
        <f t="shared" si="8"/>
        <v>0</v>
      </c>
      <c r="G100" s="102" t="s">
        <v>33</v>
      </c>
      <c r="H100" s="102"/>
      <c r="I100" s="102"/>
      <c r="J100" s="47"/>
      <c r="K100" s="71">
        <f>35*1.2</f>
        <v>42</v>
      </c>
      <c r="L100" s="91">
        <f t="shared" si="7"/>
        <v>0</v>
      </c>
    </row>
    <row r="101" spans="1:12" x14ac:dyDescent="0.2">
      <c r="A101" s="102" t="s">
        <v>78</v>
      </c>
      <c r="B101" s="102"/>
      <c r="C101" s="102"/>
      <c r="D101" s="50"/>
      <c r="E101" s="75">
        <f>35*0.2</f>
        <v>7</v>
      </c>
      <c r="F101" s="89">
        <f t="shared" si="8"/>
        <v>0</v>
      </c>
      <c r="G101" s="102" t="s">
        <v>130</v>
      </c>
      <c r="H101" s="102"/>
      <c r="I101" s="102"/>
      <c r="J101" s="47"/>
      <c r="K101" s="71">
        <f>35*0.2</f>
        <v>7</v>
      </c>
      <c r="L101" s="91">
        <f t="shared" si="7"/>
        <v>0</v>
      </c>
    </row>
    <row r="102" spans="1:12" x14ac:dyDescent="0.2">
      <c r="A102" s="24" t="s">
        <v>80</v>
      </c>
      <c r="B102" s="27"/>
      <c r="C102" s="27"/>
      <c r="D102" s="45">
        <v>0</v>
      </c>
      <c r="E102" s="75">
        <f>35*0.7</f>
        <v>24.5</v>
      </c>
      <c r="F102" s="89">
        <f t="shared" si="8"/>
        <v>0</v>
      </c>
      <c r="G102" s="102" t="s">
        <v>63</v>
      </c>
      <c r="H102" s="102"/>
      <c r="I102" s="102"/>
      <c r="J102" s="47"/>
      <c r="K102" s="71">
        <f>35*0.2</f>
        <v>7</v>
      </c>
      <c r="L102" s="91">
        <f t="shared" si="7"/>
        <v>0</v>
      </c>
    </row>
    <row r="103" spans="1:12" x14ac:dyDescent="0.2">
      <c r="A103" s="103" t="s">
        <v>104</v>
      </c>
      <c r="B103" s="103"/>
      <c r="C103" s="103"/>
      <c r="D103" s="50">
        <v>0</v>
      </c>
      <c r="E103" s="75">
        <f>35*0.7</f>
        <v>24.5</v>
      </c>
      <c r="F103" s="89">
        <f t="shared" si="8"/>
        <v>0</v>
      </c>
      <c r="G103" s="102" t="s">
        <v>131</v>
      </c>
      <c r="H103" s="102"/>
      <c r="I103" s="102"/>
      <c r="J103" s="47"/>
      <c r="K103" s="71">
        <f>35*0.6</f>
        <v>21</v>
      </c>
      <c r="L103" s="91">
        <f t="shared" si="7"/>
        <v>0</v>
      </c>
    </row>
    <row r="104" spans="1:12" x14ac:dyDescent="0.2">
      <c r="A104" s="103" t="s">
        <v>105</v>
      </c>
      <c r="B104" s="103"/>
      <c r="C104" s="103"/>
      <c r="D104" s="50"/>
      <c r="E104" s="75">
        <f>35*0.6</f>
        <v>21</v>
      </c>
      <c r="F104" s="89">
        <f t="shared" si="8"/>
        <v>0</v>
      </c>
      <c r="G104" s="102" t="s">
        <v>132</v>
      </c>
      <c r="H104" s="102"/>
      <c r="I104" s="102"/>
      <c r="J104" s="47"/>
      <c r="K104" s="71">
        <f>35*0.5</f>
        <v>17.5</v>
      </c>
      <c r="L104" s="91">
        <f t="shared" si="7"/>
        <v>0</v>
      </c>
    </row>
    <row r="105" spans="1:12" x14ac:dyDescent="0.2">
      <c r="A105" s="102" t="s">
        <v>106</v>
      </c>
      <c r="B105" s="102"/>
      <c r="C105" s="102"/>
      <c r="D105" s="50"/>
      <c r="E105" s="75">
        <f>35*0.4</f>
        <v>14</v>
      </c>
      <c r="F105" s="89">
        <f t="shared" si="8"/>
        <v>0</v>
      </c>
      <c r="G105" s="102" t="s">
        <v>133</v>
      </c>
      <c r="H105" s="102"/>
      <c r="I105" s="102"/>
      <c r="J105" s="47"/>
      <c r="K105" s="71">
        <f>35*0.5</f>
        <v>17.5</v>
      </c>
      <c r="L105" s="91">
        <f t="shared" si="7"/>
        <v>0</v>
      </c>
    </row>
    <row r="106" spans="1:12" x14ac:dyDescent="0.2">
      <c r="A106" s="117" t="s">
        <v>107</v>
      </c>
      <c r="B106" s="117"/>
      <c r="C106" s="117"/>
      <c r="D106" s="45"/>
      <c r="E106" s="75">
        <f>35*0.5</f>
        <v>17.5</v>
      </c>
      <c r="F106" s="89">
        <f t="shared" si="8"/>
        <v>0</v>
      </c>
      <c r="G106" s="102" t="s">
        <v>134</v>
      </c>
      <c r="H106" s="102"/>
      <c r="I106" s="102"/>
      <c r="J106" s="47"/>
      <c r="K106" s="71">
        <f>35*0.5</f>
        <v>17.5</v>
      </c>
      <c r="L106" s="91">
        <f t="shared" si="7"/>
        <v>0</v>
      </c>
    </row>
    <row r="107" spans="1:12" x14ac:dyDescent="0.2">
      <c r="A107" s="102" t="s">
        <v>108</v>
      </c>
      <c r="B107" s="102"/>
      <c r="C107" s="102"/>
      <c r="D107" s="45"/>
      <c r="E107" s="75">
        <f>35*0.6</f>
        <v>21</v>
      </c>
      <c r="F107" s="89">
        <f t="shared" si="8"/>
        <v>0</v>
      </c>
      <c r="G107" s="102" t="s">
        <v>135</v>
      </c>
      <c r="H107" s="102"/>
      <c r="I107" s="102"/>
      <c r="J107" s="47"/>
      <c r="K107" s="71">
        <f>35*0.5</f>
        <v>17.5</v>
      </c>
      <c r="L107" s="91">
        <f t="shared" si="7"/>
        <v>0</v>
      </c>
    </row>
    <row r="108" spans="1:12" x14ac:dyDescent="0.2">
      <c r="A108" s="102" t="s">
        <v>109</v>
      </c>
      <c r="B108" s="102"/>
      <c r="C108" s="102"/>
      <c r="D108" s="45"/>
      <c r="E108" s="75">
        <f>35*0.8</f>
        <v>28</v>
      </c>
      <c r="F108" s="89">
        <f t="shared" si="8"/>
        <v>0</v>
      </c>
      <c r="G108" s="102" t="s">
        <v>167</v>
      </c>
      <c r="H108" s="102"/>
      <c r="I108" s="102"/>
      <c r="J108" s="47">
        <v>0</v>
      </c>
      <c r="K108" s="71">
        <f>35*1</f>
        <v>35</v>
      </c>
      <c r="L108" s="91">
        <f t="shared" si="7"/>
        <v>0</v>
      </c>
    </row>
    <row r="109" spans="1:12" x14ac:dyDescent="0.2">
      <c r="A109" s="115" t="s">
        <v>110</v>
      </c>
      <c r="B109" s="116"/>
      <c r="C109" s="106"/>
      <c r="D109" s="45"/>
      <c r="E109" s="75">
        <f>35*0.1</f>
        <v>3.5</v>
      </c>
      <c r="F109" s="89">
        <f t="shared" si="8"/>
        <v>0</v>
      </c>
      <c r="G109" s="102" t="s">
        <v>136</v>
      </c>
      <c r="H109" s="102"/>
      <c r="I109" s="102"/>
      <c r="J109" s="47"/>
      <c r="K109" s="71">
        <f>35*0.1</f>
        <v>3.5</v>
      </c>
      <c r="L109" s="91">
        <f t="shared" si="7"/>
        <v>0</v>
      </c>
    </row>
    <row r="110" spans="1:12" x14ac:dyDescent="0.2">
      <c r="A110" s="102" t="s">
        <v>82</v>
      </c>
      <c r="B110" s="102"/>
      <c r="C110" s="102"/>
      <c r="D110" s="45"/>
      <c r="E110" s="75">
        <f>35*0.2</f>
        <v>7</v>
      </c>
      <c r="F110" s="89">
        <f t="shared" si="8"/>
        <v>0</v>
      </c>
      <c r="G110" s="102" t="s">
        <v>84</v>
      </c>
      <c r="H110" s="102"/>
      <c r="I110" s="102"/>
      <c r="J110" s="47"/>
      <c r="K110" s="71">
        <f>35*0.2</f>
        <v>7</v>
      </c>
      <c r="L110" s="91">
        <f t="shared" si="7"/>
        <v>0</v>
      </c>
    </row>
    <row r="111" spans="1:12" x14ac:dyDescent="0.2">
      <c r="A111" s="102" t="s">
        <v>96</v>
      </c>
      <c r="B111" s="102"/>
      <c r="C111" s="102"/>
      <c r="D111" s="45"/>
      <c r="E111" s="75">
        <v>10</v>
      </c>
      <c r="F111" s="89">
        <f t="shared" si="8"/>
        <v>0</v>
      </c>
      <c r="G111" s="102" t="s">
        <v>67</v>
      </c>
      <c r="H111" s="102"/>
      <c r="I111" s="102"/>
      <c r="J111" s="47">
        <v>0</v>
      </c>
      <c r="K111" s="71">
        <v>10</v>
      </c>
      <c r="L111" s="91">
        <f t="shared" si="7"/>
        <v>0</v>
      </c>
    </row>
    <row r="112" spans="1:12" x14ac:dyDescent="0.2">
      <c r="A112" s="103" t="s">
        <v>174</v>
      </c>
      <c r="B112" s="103"/>
      <c r="C112" s="103"/>
      <c r="D112" s="45"/>
      <c r="E112" s="75">
        <f>35*0.1</f>
        <v>3.5</v>
      </c>
      <c r="F112" s="89">
        <f t="shared" si="8"/>
        <v>0</v>
      </c>
      <c r="G112" s="102" t="s">
        <v>137</v>
      </c>
      <c r="H112" s="102"/>
      <c r="I112" s="102"/>
      <c r="J112" s="47"/>
      <c r="K112" s="71">
        <f>35*0.2</f>
        <v>7</v>
      </c>
      <c r="L112" s="91">
        <f t="shared" si="7"/>
        <v>0</v>
      </c>
    </row>
    <row r="113" spans="1:12" x14ac:dyDescent="0.2">
      <c r="A113" s="103" t="s">
        <v>111</v>
      </c>
      <c r="B113" s="103"/>
      <c r="C113" s="103"/>
      <c r="D113" s="50"/>
      <c r="E113" s="75">
        <f>35*0.8</f>
        <v>28</v>
      </c>
      <c r="F113" s="89">
        <f t="shared" si="8"/>
        <v>0</v>
      </c>
      <c r="G113" s="102" t="s">
        <v>85</v>
      </c>
      <c r="H113" s="102"/>
      <c r="I113" s="102"/>
      <c r="J113" s="47"/>
      <c r="K113" s="71">
        <f>35*0.15</f>
        <v>5.25</v>
      </c>
      <c r="L113" s="91">
        <f t="shared" si="7"/>
        <v>0</v>
      </c>
    </row>
    <row r="114" spans="1:12" x14ac:dyDescent="0.2">
      <c r="A114" s="102" t="s">
        <v>84</v>
      </c>
      <c r="B114" s="102"/>
      <c r="C114" s="102"/>
      <c r="D114" s="50"/>
      <c r="E114" s="75">
        <v>35</v>
      </c>
      <c r="F114" s="89">
        <f t="shared" si="8"/>
        <v>0</v>
      </c>
      <c r="G114" s="21" t="s">
        <v>56</v>
      </c>
      <c r="H114" s="22"/>
      <c r="I114" s="23"/>
      <c r="J114" s="42">
        <v>0</v>
      </c>
      <c r="K114" s="72"/>
      <c r="L114" s="84">
        <f t="shared" si="7"/>
        <v>0</v>
      </c>
    </row>
    <row r="115" spans="1:12" x14ac:dyDescent="0.2">
      <c r="A115" s="102" t="s">
        <v>112</v>
      </c>
      <c r="B115" s="102"/>
      <c r="C115" s="102"/>
      <c r="D115" s="45"/>
      <c r="E115" s="75">
        <f>35*0.5</f>
        <v>17.5</v>
      </c>
      <c r="F115" s="89">
        <f t="shared" si="8"/>
        <v>0</v>
      </c>
      <c r="G115" s="21"/>
      <c r="H115" s="22"/>
      <c r="I115" s="23"/>
      <c r="J115" s="42"/>
      <c r="K115" s="72"/>
      <c r="L115" s="84">
        <f t="shared" si="7"/>
        <v>0</v>
      </c>
    </row>
    <row r="116" spans="1:12" x14ac:dyDescent="0.2">
      <c r="A116" s="103" t="s">
        <v>113</v>
      </c>
      <c r="B116" s="102"/>
      <c r="C116" s="102"/>
      <c r="D116" s="45"/>
      <c r="E116" s="75">
        <f>35*0.2</f>
        <v>7</v>
      </c>
      <c r="F116" s="89">
        <f t="shared" si="8"/>
        <v>0</v>
      </c>
      <c r="G116" s="21"/>
      <c r="H116" s="22"/>
      <c r="I116" s="23"/>
      <c r="J116" s="42"/>
      <c r="K116" s="72"/>
      <c r="L116" s="84">
        <f t="shared" si="7"/>
        <v>0</v>
      </c>
    </row>
    <row r="117" spans="1:12" x14ac:dyDescent="0.2">
      <c r="A117" s="137" t="s">
        <v>114</v>
      </c>
      <c r="B117" s="138"/>
      <c r="C117" s="139"/>
      <c r="D117" s="45">
        <v>0</v>
      </c>
      <c r="E117" s="75">
        <f>35*0.6</f>
        <v>21</v>
      </c>
      <c r="F117" s="89">
        <f t="shared" si="8"/>
        <v>0</v>
      </c>
      <c r="G117" s="21"/>
      <c r="H117" s="22"/>
      <c r="I117" s="23"/>
      <c r="J117" s="42"/>
      <c r="K117" s="73"/>
      <c r="L117" s="84">
        <f t="shared" si="7"/>
        <v>0</v>
      </c>
    </row>
    <row r="118" spans="1:12" x14ac:dyDescent="0.2">
      <c r="A118" s="102" t="s">
        <v>115</v>
      </c>
      <c r="B118" s="102"/>
      <c r="C118" s="102"/>
      <c r="D118" s="50"/>
      <c r="E118" s="75">
        <f>35*0.8</f>
        <v>28</v>
      </c>
      <c r="F118" s="88">
        <f t="shared" si="8"/>
        <v>0</v>
      </c>
      <c r="G118" s="102" t="s">
        <v>57</v>
      </c>
      <c r="H118" s="102"/>
      <c r="I118" s="102"/>
      <c r="J118" s="47"/>
      <c r="K118" s="74">
        <v>4</v>
      </c>
      <c r="L118" s="92">
        <f t="shared" si="7"/>
        <v>0</v>
      </c>
    </row>
    <row r="119" spans="1:12" x14ac:dyDescent="0.2">
      <c r="A119" s="102" t="s">
        <v>116</v>
      </c>
      <c r="B119" s="102"/>
      <c r="C119" s="102"/>
      <c r="D119" s="45"/>
      <c r="E119" s="75">
        <v>35</v>
      </c>
      <c r="F119" s="89">
        <f t="shared" si="8"/>
        <v>0</v>
      </c>
      <c r="G119" s="105" t="s">
        <v>164</v>
      </c>
      <c r="H119" s="105"/>
      <c r="I119" s="105"/>
      <c r="J119" s="45">
        <v>0</v>
      </c>
      <c r="K119" s="75">
        <v>12</v>
      </c>
      <c r="L119" s="92">
        <f t="shared" si="7"/>
        <v>0</v>
      </c>
    </row>
    <row r="120" spans="1:12" x14ac:dyDescent="0.2">
      <c r="A120" s="21" t="s">
        <v>56</v>
      </c>
      <c r="B120" s="22"/>
      <c r="C120" s="23"/>
      <c r="D120" s="42">
        <v>0</v>
      </c>
      <c r="E120" s="72"/>
      <c r="F120" s="84">
        <f t="shared" si="8"/>
        <v>0</v>
      </c>
      <c r="G120" s="102" t="s">
        <v>58</v>
      </c>
      <c r="H120" s="102"/>
      <c r="I120" s="102"/>
      <c r="J120" s="45">
        <v>0</v>
      </c>
      <c r="K120" s="75">
        <v>2</v>
      </c>
      <c r="L120" s="92">
        <f t="shared" si="7"/>
        <v>0</v>
      </c>
    </row>
    <row r="121" spans="1:12" x14ac:dyDescent="0.2">
      <c r="A121" s="21"/>
      <c r="B121" s="22"/>
      <c r="C121" s="23"/>
      <c r="D121" s="42"/>
      <c r="E121" s="72"/>
      <c r="F121" s="84">
        <f t="shared" si="8"/>
        <v>0</v>
      </c>
      <c r="G121" s="102" t="s">
        <v>59</v>
      </c>
      <c r="H121" s="102"/>
      <c r="I121" s="102"/>
      <c r="J121" s="48"/>
      <c r="K121" s="74">
        <v>4</v>
      </c>
      <c r="L121" s="92">
        <f t="shared" si="7"/>
        <v>0</v>
      </c>
    </row>
    <row r="122" spans="1:12" ht="13.5" thickBot="1" x14ac:dyDescent="0.25">
      <c r="A122" s="21"/>
      <c r="B122" s="22"/>
      <c r="C122" s="23"/>
      <c r="D122" s="42"/>
      <c r="E122" s="72"/>
      <c r="F122" s="84">
        <f t="shared" si="8"/>
        <v>0</v>
      </c>
      <c r="G122" s="102" t="s">
        <v>60</v>
      </c>
      <c r="H122" s="102"/>
      <c r="I122" s="102"/>
      <c r="J122" s="49">
        <v>0</v>
      </c>
      <c r="K122" s="76">
        <v>6</v>
      </c>
      <c r="L122" s="93">
        <f t="shared" si="7"/>
        <v>0</v>
      </c>
    </row>
    <row r="123" spans="1:12" ht="13.5" thickBot="1" x14ac:dyDescent="0.25">
      <c r="A123" s="21"/>
      <c r="B123" s="22"/>
      <c r="C123" s="23"/>
      <c r="D123" s="42"/>
      <c r="E123" s="73"/>
      <c r="F123" s="84">
        <f t="shared" si="8"/>
        <v>0</v>
      </c>
      <c r="G123" s="152" t="s">
        <v>138</v>
      </c>
      <c r="H123" s="153"/>
      <c r="I123" s="153"/>
      <c r="J123" s="153"/>
      <c r="K123" s="154"/>
      <c r="L123" s="12">
        <f>SUM(L94:L122)</f>
        <v>0</v>
      </c>
    </row>
    <row r="124" spans="1:12" x14ac:dyDescent="0.2">
      <c r="A124" s="102" t="s">
        <v>57</v>
      </c>
      <c r="B124" s="102"/>
      <c r="C124" s="102"/>
      <c r="D124" s="47">
        <v>0</v>
      </c>
      <c r="E124" s="74">
        <v>4</v>
      </c>
      <c r="F124" s="89">
        <f t="shared" si="8"/>
        <v>0</v>
      </c>
      <c r="G124" s="140" t="s">
        <v>139</v>
      </c>
      <c r="H124" s="132"/>
      <c r="I124" s="133"/>
      <c r="J124" s="54" t="s">
        <v>21</v>
      </c>
      <c r="K124" s="54" t="s">
        <v>173</v>
      </c>
      <c r="L124" s="38" t="s">
        <v>22</v>
      </c>
    </row>
    <row r="125" spans="1:12" x14ac:dyDescent="0.2">
      <c r="A125" s="105" t="s">
        <v>164</v>
      </c>
      <c r="B125" s="105"/>
      <c r="C125" s="105"/>
      <c r="D125" s="45">
        <v>0</v>
      </c>
      <c r="E125" s="75">
        <v>12</v>
      </c>
      <c r="F125" s="88">
        <f t="shared" si="8"/>
        <v>0</v>
      </c>
      <c r="G125" s="102" t="s">
        <v>140</v>
      </c>
      <c r="H125" s="102"/>
      <c r="I125" s="102"/>
      <c r="J125" s="52">
        <v>0</v>
      </c>
      <c r="K125" s="90">
        <f>35*0.5</f>
        <v>17.5</v>
      </c>
      <c r="L125" s="91">
        <f>SUM(J125*K125)</f>
        <v>0</v>
      </c>
    </row>
    <row r="126" spans="1:12" x14ac:dyDescent="0.2">
      <c r="A126" s="102" t="s">
        <v>58</v>
      </c>
      <c r="B126" s="102"/>
      <c r="C126" s="102"/>
      <c r="D126" s="45">
        <v>0</v>
      </c>
      <c r="E126" s="75">
        <v>2</v>
      </c>
      <c r="F126" s="88">
        <f t="shared" si="8"/>
        <v>0</v>
      </c>
      <c r="G126" s="102" t="s">
        <v>141</v>
      </c>
      <c r="H126" s="102"/>
      <c r="I126" s="102"/>
      <c r="J126" s="47"/>
      <c r="K126" s="74">
        <f>35*0.2</f>
        <v>7</v>
      </c>
      <c r="L126" s="91">
        <f t="shared" ref="L126:L155" si="9">SUM(J126*K126)</f>
        <v>0</v>
      </c>
    </row>
    <row r="127" spans="1:12" x14ac:dyDescent="0.2">
      <c r="A127" s="102" t="s">
        <v>59</v>
      </c>
      <c r="B127" s="102"/>
      <c r="C127" s="102"/>
      <c r="D127" s="48"/>
      <c r="E127" s="74">
        <v>4</v>
      </c>
      <c r="F127" s="88">
        <f t="shared" si="8"/>
        <v>0</v>
      </c>
      <c r="G127" s="102" t="s">
        <v>142</v>
      </c>
      <c r="H127" s="102"/>
      <c r="I127" s="102"/>
      <c r="J127" s="47"/>
      <c r="K127" s="74">
        <v>4</v>
      </c>
      <c r="L127" s="91">
        <f t="shared" si="9"/>
        <v>0</v>
      </c>
    </row>
    <row r="128" spans="1:12" ht="13.5" thickBot="1" x14ac:dyDescent="0.25">
      <c r="A128" s="103" t="s">
        <v>60</v>
      </c>
      <c r="B128" s="103"/>
      <c r="C128" s="103"/>
      <c r="D128" s="49">
        <v>0</v>
      </c>
      <c r="E128" s="76">
        <v>6</v>
      </c>
      <c r="F128" s="88">
        <f t="shared" si="8"/>
        <v>0</v>
      </c>
      <c r="G128" s="102" t="s">
        <v>143</v>
      </c>
      <c r="H128" s="102"/>
      <c r="I128" s="102"/>
      <c r="J128" s="47"/>
      <c r="K128" s="74">
        <f>35*0.2</f>
        <v>7</v>
      </c>
      <c r="L128" s="91">
        <f t="shared" si="9"/>
        <v>0</v>
      </c>
    </row>
    <row r="129" spans="1:15" ht="13.5" thickBot="1" x14ac:dyDescent="0.25">
      <c r="A129" s="152" t="s">
        <v>117</v>
      </c>
      <c r="B129" s="153"/>
      <c r="C129" s="153"/>
      <c r="D129" s="153"/>
      <c r="E129" s="154"/>
      <c r="F129" s="13">
        <f>SUM(F95:F128)</f>
        <v>0</v>
      </c>
      <c r="G129" s="102" t="s">
        <v>144</v>
      </c>
      <c r="H129" s="102"/>
      <c r="I129" s="102"/>
      <c r="J129" s="47">
        <v>0</v>
      </c>
      <c r="K129" s="74">
        <f>35*0.1</f>
        <v>3.5</v>
      </c>
      <c r="L129" s="91">
        <f t="shared" si="9"/>
        <v>0</v>
      </c>
    </row>
    <row r="130" spans="1:15" x14ac:dyDescent="0.2">
      <c r="A130" s="140" t="s">
        <v>118</v>
      </c>
      <c r="B130" s="132"/>
      <c r="C130" s="133"/>
      <c r="D130" s="54" t="s">
        <v>21</v>
      </c>
      <c r="E130" s="54" t="s">
        <v>173</v>
      </c>
      <c r="F130" s="39" t="s">
        <v>22</v>
      </c>
      <c r="G130" s="102" t="s">
        <v>145</v>
      </c>
      <c r="H130" s="102"/>
      <c r="I130" s="102"/>
      <c r="J130" s="47"/>
      <c r="K130" s="74">
        <f>35*0.1</f>
        <v>3.5</v>
      </c>
      <c r="L130" s="91">
        <f t="shared" si="9"/>
        <v>0</v>
      </c>
    </row>
    <row r="131" spans="1:15" x14ac:dyDescent="0.2">
      <c r="A131" s="102" t="s">
        <v>119</v>
      </c>
      <c r="B131" s="102"/>
      <c r="C131" s="102"/>
      <c r="D131" s="45"/>
      <c r="E131" s="75">
        <v>50</v>
      </c>
      <c r="F131" s="88">
        <f>SUM(D131*E131)</f>
        <v>0</v>
      </c>
      <c r="G131" s="102" t="s">
        <v>146</v>
      </c>
      <c r="H131" s="102"/>
      <c r="I131" s="102"/>
      <c r="J131" s="47"/>
      <c r="K131" s="74">
        <f>35*0.2</f>
        <v>7</v>
      </c>
      <c r="L131" s="91">
        <f t="shared" si="9"/>
        <v>0</v>
      </c>
    </row>
    <row r="132" spans="1:15" x14ac:dyDescent="0.2">
      <c r="A132" s="102" t="s">
        <v>120</v>
      </c>
      <c r="B132" s="102"/>
      <c r="C132" s="102"/>
      <c r="D132" s="45">
        <v>0</v>
      </c>
      <c r="E132" s="75">
        <f>35*0.2</f>
        <v>7</v>
      </c>
      <c r="F132" s="88">
        <f t="shared" ref="F132:F146" si="10">SUM(D132*E132)</f>
        <v>0</v>
      </c>
      <c r="G132" s="102" t="s">
        <v>147</v>
      </c>
      <c r="H132" s="102"/>
      <c r="I132" s="102"/>
      <c r="J132" s="47"/>
      <c r="K132" s="74">
        <f>35*0.5</f>
        <v>17.5</v>
      </c>
      <c r="L132" s="91">
        <f t="shared" si="9"/>
        <v>0</v>
      </c>
    </row>
    <row r="133" spans="1:15" x14ac:dyDescent="0.2">
      <c r="A133" s="102" t="s">
        <v>82</v>
      </c>
      <c r="B133" s="102"/>
      <c r="C133" s="102"/>
      <c r="D133" s="45"/>
      <c r="E133" s="75">
        <f>35*0.2</f>
        <v>7</v>
      </c>
      <c r="F133" s="88">
        <f t="shared" si="10"/>
        <v>0</v>
      </c>
      <c r="G133" s="102" t="s">
        <v>178</v>
      </c>
      <c r="H133" s="102"/>
      <c r="I133" s="102"/>
      <c r="J133" s="47">
        <v>0</v>
      </c>
      <c r="K133" s="74">
        <v>2</v>
      </c>
      <c r="L133" s="91">
        <f t="shared" si="9"/>
        <v>0</v>
      </c>
    </row>
    <row r="134" spans="1:15" x14ac:dyDescent="0.2">
      <c r="A134" s="102" t="s">
        <v>121</v>
      </c>
      <c r="B134" s="102"/>
      <c r="C134" s="102"/>
      <c r="D134" s="45"/>
      <c r="E134" s="75">
        <f>35*0.2</f>
        <v>7</v>
      </c>
      <c r="F134" s="88">
        <f t="shared" si="10"/>
        <v>0</v>
      </c>
      <c r="G134" s="102" t="s">
        <v>148</v>
      </c>
      <c r="H134" s="102"/>
      <c r="I134" s="102"/>
      <c r="J134" s="47"/>
      <c r="K134" s="74">
        <f>35*0.5</f>
        <v>17.5</v>
      </c>
      <c r="L134" s="91">
        <f t="shared" si="9"/>
        <v>0</v>
      </c>
    </row>
    <row r="135" spans="1:15" x14ac:dyDescent="0.2">
      <c r="A135" s="102" t="s">
        <v>122</v>
      </c>
      <c r="B135" s="102"/>
      <c r="C135" s="102"/>
      <c r="D135" s="45"/>
      <c r="E135" s="75">
        <f>35*0.2</f>
        <v>7</v>
      </c>
      <c r="F135" s="88">
        <f t="shared" si="10"/>
        <v>0</v>
      </c>
      <c r="G135" s="102" t="s">
        <v>149</v>
      </c>
      <c r="H135" s="102"/>
      <c r="I135" s="102"/>
      <c r="J135" s="47"/>
      <c r="K135" s="74">
        <f>35*0.2</f>
        <v>7</v>
      </c>
      <c r="L135" s="91">
        <f t="shared" si="9"/>
        <v>0</v>
      </c>
    </row>
    <row r="136" spans="1:15" x14ac:dyDescent="0.2">
      <c r="A136" s="102" t="s">
        <v>123</v>
      </c>
      <c r="B136" s="102"/>
      <c r="C136" s="102"/>
      <c r="D136" s="45"/>
      <c r="E136" s="75">
        <v>20</v>
      </c>
      <c r="F136" s="88">
        <f t="shared" si="10"/>
        <v>0</v>
      </c>
      <c r="G136" s="102" t="s">
        <v>150</v>
      </c>
      <c r="H136" s="102"/>
      <c r="I136" s="102"/>
      <c r="J136" s="47"/>
      <c r="K136" s="74">
        <f>35*0.4</f>
        <v>14</v>
      </c>
      <c r="L136" s="91">
        <f t="shared" si="9"/>
        <v>0</v>
      </c>
    </row>
    <row r="137" spans="1:15" x14ac:dyDescent="0.2">
      <c r="A137" s="129" t="s">
        <v>124</v>
      </c>
      <c r="B137" s="129"/>
      <c r="C137" s="129"/>
      <c r="D137" s="47"/>
      <c r="E137" s="74">
        <f>35*0.3</f>
        <v>10.5</v>
      </c>
      <c r="F137" s="88">
        <f t="shared" si="10"/>
        <v>0</v>
      </c>
      <c r="G137" s="102" t="s">
        <v>151</v>
      </c>
      <c r="H137" s="102"/>
      <c r="I137" s="102"/>
      <c r="J137" s="47"/>
      <c r="K137" s="74">
        <f>35*0.4</f>
        <v>14</v>
      </c>
      <c r="L137" s="91">
        <f t="shared" si="9"/>
        <v>0</v>
      </c>
    </row>
    <row r="138" spans="1:15" x14ac:dyDescent="0.2">
      <c r="A138" s="21" t="s">
        <v>56</v>
      </c>
      <c r="B138" s="22"/>
      <c r="C138" s="23"/>
      <c r="D138" s="42">
        <v>0</v>
      </c>
      <c r="E138" s="72"/>
      <c r="F138" s="84">
        <f t="shared" si="10"/>
        <v>0</v>
      </c>
      <c r="G138" s="102" t="s">
        <v>152</v>
      </c>
      <c r="H138" s="102"/>
      <c r="I138" s="102"/>
      <c r="J138" s="47"/>
      <c r="K138" s="74">
        <f>35*0.2</f>
        <v>7</v>
      </c>
      <c r="L138" s="91">
        <f t="shared" si="9"/>
        <v>0</v>
      </c>
    </row>
    <row r="139" spans="1:15" x14ac:dyDescent="0.2">
      <c r="A139" s="21"/>
      <c r="B139" s="22"/>
      <c r="C139" s="23"/>
      <c r="D139" s="42"/>
      <c r="E139" s="72"/>
      <c r="F139" s="84">
        <f t="shared" si="10"/>
        <v>0</v>
      </c>
      <c r="G139" s="102" t="s">
        <v>153</v>
      </c>
      <c r="H139" s="102"/>
      <c r="I139" s="102"/>
      <c r="J139" s="47"/>
      <c r="K139" s="74">
        <v>5</v>
      </c>
      <c r="L139" s="91">
        <f t="shared" si="9"/>
        <v>0</v>
      </c>
    </row>
    <row r="140" spans="1:15" x14ac:dyDescent="0.2">
      <c r="A140" s="21"/>
      <c r="B140" s="22"/>
      <c r="C140" s="23"/>
      <c r="D140" s="42"/>
      <c r="E140" s="72"/>
      <c r="F140" s="84">
        <f t="shared" si="10"/>
        <v>0</v>
      </c>
      <c r="G140" s="102" t="s">
        <v>154</v>
      </c>
      <c r="H140" s="102"/>
      <c r="I140" s="102"/>
      <c r="J140" s="47"/>
      <c r="K140" s="74">
        <f>35*0.2</f>
        <v>7</v>
      </c>
      <c r="L140" s="91">
        <f t="shared" si="9"/>
        <v>0</v>
      </c>
    </row>
    <row r="141" spans="1:15" x14ac:dyDescent="0.2">
      <c r="A141" s="21"/>
      <c r="B141" s="22"/>
      <c r="C141" s="23"/>
      <c r="D141" s="42"/>
      <c r="E141" s="73"/>
      <c r="F141" s="84">
        <f t="shared" si="10"/>
        <v>0</v>
      </c>
      <c r="G141" s="102" t="s">
        <v>155</v>
      </c>
      <c r="H141" s="102"/>
      <c r="I141" s="102"/>
      <c r="J141" s="47"/>
      <c r="K141" s="74">
        <v>4</v>
      </c>
      <c r="L141" s="91">
        <f t="shared" si="9"/>
        <v>0</v>
      </c>
    </row>
    <row r="142" spans="1:15" x14ac:dyDescent="0.2">
      <c r="A142" s="102" t="s">
        <v>57</v>
      </c>
      <c r="B142" s="102"/>
      <c r="C142" s="102"/>
      <c r="D142" s="47">
        <v>0</v>
      </c>
      <c r="E142" s="74">
        <v>4</v>
      </c>
      <c r="F142" s="88">
        <f t="shared" si="10"/>
        <v>0</v>
      </c>
      <c r="G142" s="102" t="s">
        <v>156</v>
      </c>
      <c r="H142" s="102"/>
      <c r="I142" s="102"/>
      <c r="J142" s="47"/>
      <c r="K142" s="74">
        <f>35*0.2</f>
        <v>7</v>
      </c>
      <c r="L142" s="91">
        <f t="shared" si="9"/>
        <v>0</v>
      </c>
    </row>
    <row r="143" spans="1:15" x14ac:dyDescent="0.2">
      <c r="A143" s="105" t="s">
        <v>164</v>
      </c>
      <c r="B143" s="105"/>
      <c r="C143" s="105"/>
      <c r="D143" s="45">
        <v>0</v>
      </c>
      <c r="E143" s="75">
        <v>12</v>
      </c>
      <c r="F143" s="88">
        <f t="shared" si="10"/>
        <v>0</v>
      </c>
      <c r="G143" s="102" t="s">
        <v>157</v>
      </c>
      <c r="H143" s="102"/>
      <c r="I143" s="102"/>
      <c r="J143" s="47"/>
      <c r="K143" s="74">
        <f>35*0.3</f>
        <v>10.5</v>
      </c>
      <c r="L143" s="91">
        <f t="shared" si="9"/>
        <v>0</v>
      </c>
      <c r="O143" s="8"/>
    </row>
    <row r="144" spans="1:15" x14ac:dyDescent="0.2">
      <c r="A144" s="102" t="s">
        <v>58</v>
      </c>
      <c r="B144" s="102"/>
      <c r="C144" s="102"/>
      <c r="D144" s="45">
        <v>0</v>
      </c>
      <c r="E144" s="75">
        <v>2</v>
      </c>
      <c r="F144" s="88">
        <f t="shared" si="10"/>
        <v>0</v>
      </c>
      <c r="G144" s="102" t="s">
        <v>158</v>
      </c>
      <c r="H144" s="102"/>
      <c r="I144" s="102"/>
      <c r="J144" s="47"/>
      <c r="K144" s="74">
        <v>8</v>
      </c>
      <c r="L144" s="91">
        <f t="shared" si="9"/>
        <v>0</v>
      </c>
      <c r="O144" s="8"/>
    </row>
    <row r="145" spans="1:12" x14ac:dyDescent="0.2">
      <c r="A145" s="102" t="s">
        <v>59</v>
      </c>
      <c r="B145" s="102"/>
      <c r="C145" s="102"/>
      <c r="D145" s="48"/>
      <c r="E145" s="74">
        <v>4</v>
      </c>
      <c r="F145" s="88">
        <f t="shared" si="10"/>
        <v>0</v>
      </c>
      <c r="G145" s="102" t="s">
        <v>159</v>
      </c>
      <c r="H145" s="102"/>
      <c r="I145" s="102"/>
      <c r="J145" s="47"/>
      <c r="K145" s="74">
        <v>18</v>
      </c>
      <c r="L145" s="91">
        <f t="shared" si="9"/>
        <v>0</v>
      </c>
    </row>
    <row r="146" spans="1:12" ht="13.5" thickBot="1" x14ac:dyDescent="0.25">
      <c r="A146" s="102" t="s">
        <v>60</v>
      </c>
      <c r="B146" s="102"/>
      <c r="C146" s="102"/>
      <c r="D146" s="49">
        <v>0</v>
      </c>
      <c r="E146" s="76">
        <v>6</v>
      </c>
      <c r="F146" s="88">
        <f t="shared" si="10"/>
        <v>0</v>
      </c>
      <c r="G146" s="102" t="s">
        <v>179</v>
      </c>
      <c r="H146" s="102"/>
      <c r="I146" s="102"/>
      <c r="J146" s="47">
        <v>0</v>
      </c>
      <c r="K146" s="74">
        <f>35*0.5</f>
        <v>17.5</v>
      </c>
      <c r="L146" s="91">
        <f t="shared" si="9"/>
        <v>0</v>
      </c>
    </row>
    <row r="147" spans="1:12" ht="13.5" thickBot="1" x14ac:dyDescent="0.25">
      <c r="A147" s="152" t="s">
        <v>125</v>
      </c>
      <c r="B147" s="153"/>
      <c r="C147" s="153"/>
      <c r="D147" s="153"/>
      <c r="E147" s="154"/>
      <c r="F147" s="4">
        <f>SUM(F131:F146)</f>
        <v>0</v>
      </c>
      <c r="G147" s="21" t="s">
        <v>56</v>
      </c>
      <c r="H147" s="22"/>
      <c r="I147" s="23"/>
      <c r="J147" s="42">
        <v>0</v>
      </c>
      <c r="K147" s="72"/>
      <c r="L147" s="84">
        <f t="shared" si="9"/>
        <v>0</v>
      </c>
    </row>
    <row r="148" spans="1:12" ht="13.5" thickBot="1" x14ac:dyDescent="0.25">
      <c r="A148" s="6"/>
      <c r="B148" s="6"/>
      <c r="C148" s="6"/>
      <c r="D148" s="6"/>
      <c r="E148" s="6"/>
      <c r="F148" s="7"/>
      <c r="G148" s="21"/>
      <c r="H148" s="22"/>
      <c r="I148" s="23"/>
      <c r="J148" s="42"/>
      <c r="K148" s="72"/>
      <c r="L148" s="84">
        <f t="shared" si="9"/>
        <v>0</v>
      </c>
    </row>
    <row r="149" spans="1:12" x14ac:dyDescent="0.2">
      <c r="A149" s="112" t="s">
        <v>162</v>
      </c>
      <c r="B149" s="123" t="s">
        <v>57</v>
      </c>
      <c r="C149" s="124"/>
      <c r="D149" s="125"/>
      <c r="E149" s="126" t="s">
        <v>165</v>
      </c>
      <c r="F149" s="28">
        <f>SUM(D62,J44,J69,J87,D88,J118,D124,D142,J151)</f>
        <v>0</v>
      </c>
      <c r="G149" s="35"/>
      <c r="H149" s="22"/>
      <c r="I149" s="23"/>
      <c r="J149" s="42"/>
      <c r="K149" s="72"/>
      <c r="L149" s="84">
        <f t="shared" si="9"/>
        <v>0</v>
      </c>
    </row>
    <row r="150" spans="1:12" x14ac:dyDescent="0.2">
      <c r="A150" s="113"/>
      <c r="B150" s="110" t="s">
        <v>164</v>
      </c>
      <c r="C150" s="105"/>
      <c r="D150" s="111"/>
      <c r="E150" s="127"/>
      <c r="F150" s="29">
        <f>SUM(D63,J45,J70,D89,J88,D125,J119,D143,J152)</f>
        <v>0</v>
      </c>
      <c r="G150" s="35"/>
      <c r="H150" s="22"/>
      <c r="I150" s="23"/>
      <c r="J150" s="42"/>
      <c r="K150" s="73"/>
      <c r="L150" s="84">
        <f t="shared" si="9"/>
        <v>0</v>
      </c>
    </row>
    <row r="151" spans="1:12" x14ac:dyDescent="0.2">
      <c r="A151" s="113"/>
      <c r="B151" s="118" t="s">
        <v>58</v>
      </c>
      <c r="C151" s="102"/>
      <c r="D151" s="119"/>
      <c r="E151" s="127"/>
      <c r="F151" s="29">
        <f>SUM(D64,J46,J71,D90,J89,D126,J120,D144,J153)</f>
        <v>0</v>
      </c>
      <c r="G151" s="106" t="s">
        <v>57</v>
      </c>
      <c r="H151" s="102"/>
      <c r="I151" s="102"/>
      <c r="J151" s="47">
        <v>0</v>
      </c>
      <c r="K151" s="74">
        <v>4</v>
      </c>
      <c r="L151" s="92">
        <f t="shared" si="9"/>
        <v>0</v>
      </c>
    </row>
    <row r="152" spans="1:12" x14ac:dyDescent="0.2">
      <c r="A152" s="113"/>
      <c r="B152" s="118" t="s">
        <v>59</v>
      </c>
      <c r="C152" s="102"/>
      <c r="D152" s="119"/>
      <c r="E152" s="127"/>
      <c r="F152" s="29">
        <f>SUM(D65,J47,J72,D91,J90,D127,J121,D145,J154)</f>
        <v>0</v>
      </c>
      <c r="G152" s="141" t="s">
        <v>164</v>
      </c>
      <c r="H152" s="105"/>
      <c r="I152" s="105"/>
      <c r="J152" s="45">
        <v>0</v>
      </c>
      <c r="K152" s="75">
        <v>12</v>
      </c>
      <c r="L152" s="92">
        <f t="shared" si="9"/>
        <v>0</v>
      </c>
    </row>
    <row r="153" spans="1:12" ht="13.5" thickBot="1" x14ac:dyDescent="0.25">
      <c r="A153" s="113"/>
      <c r="B153" s="107" t="s">
        <v>60</v>
      </c>
      <c r="C153" s="108"/>
      <c r="D153" s="109"/>
      <c r="E153" s="127"/>
      <c r="F153" s="29">
        <f>SUM(D66,J48,J73,D92,J91,D128,J122,D146,J155)</f>
        <v>0</v>
      </c>
      <c r="G153" s="106" t="s">
        <v>58</v>
      </c>
      <c r="H153" s="102"/>
      <c r="I153" s="102"/>
      <c r="J153" s="48"/>
      <c r="K153" s="74">
        <v>2</v>
      </c>
      <c r="L153" s="92">
        <f t="shared" si="9"/>
        <v>0</v>
      </c>
    </row>
    <row r="154" spans="1:12" ht="13.5" customHeight="1" thickBot="1" x14ac:dyDescent="0.3">
      <c r="A154" s="114"/>
      <c r="B154" s="120" t="s">
        <v>161</v>
      </c>
      <c r="C154" s="121"/>
      <c r="D154" s="122"/>
      <c r="E154" s="128"/>
      <c r="F154" s="40">
        <f>SUM(F149:F153)</f>
        <v>0</v>
      </c>
      <c r="G154" s="106" t="s">
        <v>59</v>
      </c>
      <c r="H154" s="102"/>
      <c r="I154" s="102"/>
      <c r="J154" s="49">
        <v>0</v>
      </c>
      <c r="K154" s="76">
        <v>4</v>
      </c>
      <c r="L154" s="93">
        <f t="shared" si="9"/>
        <v>0</v>
      </c>
    </row>
    <row r="155" spans="1:12" ht="13.5" thickBot="1" x14ac:dyDescent="0.25">
      <c r="F155" s="9"/>
      <c r="G155" s="106" t="s">
        <v>60</v>
      </c>
      <c r="H155" s="102"/>
      <c r="I155" s="102"/>
      <c r="J155" s="53">
        <v>0</v>
      </c>
      <c r="K155" s="94">
        <v>6</v>
      </c>
      <c r="L155" s="95">
        <f t="shared" si="9"/>
        <v>0</v>
      </c>
    </row>
    <row r="156" spans="1:12" ht="12.75" customHeight="1" thickBot="1" x14ac:dyDescent="0.25">
      <c r="G156" s="155" t="s">
        <v>160</v>
      </c>
      <c r="H156" s="156"/>
      <c r="I156" s="156"/>
      <c r="J156" s="156"/>
      <c r="K156" s="157"/>
      <c r="L156" s="36">
        <f>SUM(L126:L155)</f>
        <v>0</v>
      </c>
    </row>
  </sheetData>
  <mergeCells count="207">
    <mergeCell ref="G123:K123"/>
    <mergeCell ref="J13:K13"/>
    <mergeCell ref="J11:K12"/>
    <mergeCell ref="J21:K22"/>
    <mergeCell ref="L21:L22"/>
    <mergeCell ref="J10:K10"/>
    <mergeCell ref="G74:K74"/>
    <mergeCell ref="G92:K92"/>
    <mergeCell ref="G15:H15"/>
    <mergeCell ref="G16:H16"/>
    <mergeCell ref="G24:I24"/>
    <mergeCell ref="D10:H10"/>
    <mergeCell ref="D11:H11"/>
    <mergeCell ref="D12:H12"/>
    <mergeCell ref="D13:H13"/>
    <mergeCell ref="D14:E14"/>
    <mergeCell ref="G95:I95"/>
    <mergeCell ref="G96:I96"/>
    <mergeCell ref="G97:I97"/>
    <mergeCell ref="G98:I98"/>
    <mergeCell ref="G100:I100"/>
    <mergeCell ref="G62:I62"/>
    <mergeCell ref="G63:I63"/>
    <mergeCell ref="G64:I64"/>
    <mergeCell ref="A10:C10"/>
    <mergeCell ref="A11:C11"/>
    <mergeCell ref="A12:C12"/>
    <mergeCell ref="A13:C13"/>
    <mergeCell ref="D16:E16"/>
    <mergeCell ref="A18:C18"/>
    <mergeCell ref="A14:C14"/>
    <mergeCell ref="A15:C15"/>
    <mergeCell ref="G61:I61"/>
    <mergeCell ref="G65:I65"/>
    <mergeCell ref="G156:K156"/>
    <mergeCell ref="G49:K49"/>
    <mergeCell ref="J17:K18"/>
    <mergeCell ref="A16:C16"/>
    <mergeCell ref="A17:C17"/>
    <mergeCell ref="A129:E129"/>
    <mergeCell ref="A147:E147"/>
    <mergeCell ref="J19:K20"/>
    <mergeCell ref="D17:H17"/>
    <mergeCell ref="A94:C94"/>
    <mergeCell ref="A130:C130"/>
    <mergeCell ref="G76:I76"/>
    <mergeCell ref="G77:I77"/>
    <mergeCell ref="G78:I78"/>
    <mergeCell ref="G79:I79"/>
    <mergeCell ref="G80:I80"/>
    <mergeCell ref="G81:I81"/>
    <mergeCell ref="G82:I82"/>
    <mergeCell ref="G94:I94"/>
    <mergeCell ref="G137:I137"/>
    <mergeCell ref="G146:I146"/>
    <mergeCell ref="G142:I142"/>
    <mergeCell ref="G145:I145"/>
    <mergeCell ref="G129:I129"/>
    <mergeCell ref="G130:I130"/>
    <mergeCell ref="G152:I152"/>
    <mergeCell ref="G14:H14"/>
    <mergeCell ref="A67:E67"/>
    <mergeCell ref="G56:I56"/>
    <mergeCell ref="G57:I57"/>
    <mergeCell ref="G58:I58"/>
    <mergeCell ref="G59:I59"/>
    <mergeCell ref="A24:C24"/>
    <mergeCell ref="G50:I50"/>
    <mergeCell ref="G44:I44"/>
    <mergeCell ref="G45:I45"/>
    <mergeCell ref="G46:I46"/>
    <mergeCell ref="G55:I55"/>
    <mergeCell ref="G47:I47"/>
    <mergeCell ref="G48:I48"/>
    <mergeCell ref="G66:I66"/>
    <mergeCell ref="G67:I67"/>
    <mergeCell ref="G60:I60"/>
    <mergeCell ref="G107:I107"/>
    <mergeCell ref="A78:C78"/>
    <mergeCell ref="A79:C79"/>
    <mergeCell ref="A93:E93"/>
    <mergeCell ref="A92:C92"/>
    <mergeCell ref="A119:C119"/>
    <mergeCell ref="A124:C124"/>
    <mergeCell ref="G155:I155"/>
    <mergeCell ref="G119:I119"/>
    <mergeCell ref="G120:I120"/>
    <mergeCell ref="G121:I121"/>
    <mergeCell ref="G122:I122"/>
    <mergeCell ref="G108:I108"/>
    <mergeCell ref="G109:I109"/>
    <mergeCell ref="G133:I133"/>
    <mergeCell ref="G110:I110"/>
    <mergeCell ref="G111:I111"/>
    <mergeCell ref="G112:I112"/>
    <mergeCell ref="G113:I113"/>
    <mergeCell ref="G151:I151"/>
    <mergeCell ref="G143:I143"/>
    <mergeCell ref="G132:I132"/>
    <mergeCell ref="G135:I135"/>
    <mergeCell ref="G136:I136"/>
    <mergeCell ref="A117:C117"/>
    <mergeCell ref="A135:C135"/>
    <mergeCell ref="G93:I93"/>
    <mergeCell ref="G124:I124"/>
    <mergeCell ref="A68:C68"/>
    <mergeCell ref="G68:I68"/>
    <mergeCell ref="G69:I69"/>
    <mergeCell ref="G70:I70"/>
    <mergeCell ref="G71:I71"/>
    <mergeCell ref="G72:I72"/>
    <mergeCell ref="A69:C69"/>
    <mergeCell ref="A70:C70"/>
    <mergeCell ref="A71:C71"/>
    <mergeCell ref="A72:C72"/>
    <mergeCell ref="A76:C76"/>
    <mergeCell ref="G73:I73"/>
    <mergeCell ref="G87:I87"/>
    <mergeCell ref="G88:I88"/>
    <mergeCell ref="G89:I89"/>
    <mergeCell ref="G90:I90"/>
    <mergeCell ref="G91:I91"/>
    <mergeCell ref="A88:C88"/>
    <mergeCell ref="A89:C89"/>
    <mergeCell ref="A90:C90"/>
    <mergeCell ref="A86:C86"/>
    <mergeCell ref="A87:C87"/>
    <mergeCell ref="A77:C77"/>
    <mergeCell ref="G75:I75"/>
    <mergeCell ref="A74:C74"/>
    <mergeCell ref="A91:C91"/>
    <mergeCell ref="A81:C81"/>
    <mergeCell ref="A82:C82"/>
    <mergeCell ref="A83:C83"/>
    <mergeCell ref="A84:C84"/>
    <mergeCell ref="A85:C85"/>
    <mergeCell ref="G101:I101"/>
    <mergeCell ref="G102:I102"/>
    <mergeCell ref="G103:I103"/>
    <mergeCell ref="G104:I104"/>
    <mergeCell ref="G105:I105"/>
    <mergeCell ref="A136:C136"/>
    <mergeCell ref="B152:D152"/>
    <mergeCell ref="A142:C142"/>
    <mergeCell ref="B154:D154"/>
    <mergeCell ref="B149:D149"/>
    <mergeCell ref="A110:C110"/>
    <mergeCell ref="A111:C111"/>
    <mergeCell ref="A126:C126"/>
    <mergeCell ref="G153:I153"/>
    <mergeCell ref="G144:I144"/>
    <mergeCell ref="G125:I125"/>
    <mergeCell ref="G131:I131"/>
    <mergeCell ref="B151:D151"/>
    <mergeCell ref="A146:C146"/>
    <mergeCell ref="E149:E154"/>
    <mergeCell ref="A137:C137"/>
    <mergeCell ref="A131:C131"/>
    <mergeCell ref="A132:C132"/>
    <mergeCell ref="A133:C133"/>
    <mergeCell ref="A97:C97"/>
    <mergeCell ref="A95:C95"/>
    <mergeCell ref="A105:C105"/>
    <mergeCell ref="A106:C106"/>
    <mergeCell ref="A101:C101"/>
    <mergeCell ref="A103:C103"/>
    <mergeCell ref="A104:C104"/>
    <mergeCell ref="A108:C108"/>
    <mergeCell ref="A109:C109"/>
    <mergeCell ref="A96:C96"/>
    <mergeCell ref="A134:C134"/>
    <mergeCell ref="G154:I154"/>
    <mergeCell ref="G138:I138"/>
    <mergeCell ref="G139:I139"/>
    <mergeCell ref="G140:I140"/>
    <mergeCell ref="G141:I141"/>
    <mergeCell ref="G134:I134"/>
    <mergeCell ref="B153:D153"/>
    <mergeCell ref="A145:C145"/>
    <mergeCell ref="B150:D150"/>
    <mergeCell ref="A149:A154"/>
    <mergeCell ref="A143:C143"/>
    <mergeCell ref="A144:C144"/>
    <mergeCell ref="L17:L18"/>
    <mergeCell ref="L19:L20"/>
    <mergeCell ref="A127:C127"/>
    <mergeCell ref="A128:C128"/>
    <mergeCell ref="A112:C112"/>
    <mergeCell ref="A107:C107"/>
    <mergeCell ref="A113:C113"/>
    <mergeCell ref="A114:C114"/>
    <mergeCell ref="A98:C98"/>
    <mergeCell ref="A99:C99"/>
    <mergeCell ref="A100:C100"/>
    <mergeCell ref="A73:C73"/>
    <mergeCell ref="A75:C75"/>
    <mergeCell ref="G106:I106"/>
    <mergeCell ref="G99:I99"/>
    <mergeCell ref="A118:C118"/>
    <mergeCell ref="G118:I118"/>
    <mergeCell ref="A125:C125"/>
    <mergeCell ref="G126:I126"/>
    <mergeCell ref="G127:I127"/>
    <mergeCell ref="G128:I128"/>
    <mergeCell ref="A80:C80"/>
    <mergeCell ref="A115:C115"/>
    <mergeCell ref="A116:C116"/>
  </mergeCells>
  <dataValidations count="3">
    <dataValidation type="list" allowBlank="1" showInputMessage="1" showErrorMessage="1" sqref="N10 D14:E14 D16:E16">
      <formula1>$M$5:$M$7</formula1>
    </dataValidation>
    <dataValidation type="list" allowBlank="1" showInputMessage="1" showErrorMessage="1" sqref="D15">
      <formula1>$M$9:$M$10</formula1>
    </dataValidation>
    <dataValidation type="list" allowBlank="1" showInputMessage="1" showErrorMessage="1" sqref="G15:H15">
      <formula1>$M$12:$M$14</formula1>
    </dataValidation>
  </dataValidations>
  <hyperlinks>
    <hyperlink ref="J13" r:id="rId1"/>
  </hyperlinks>
  <pageMargins left="0.70866141732283472" right="0.70866141732283472" top="0.11811023622047245" bottom="0.11811023622047245" header="0.11811023622047245" footer="0.11811023622047245"/>
  <pageSetup paperSize="9" scale="40" orientation="portrait" horizontalDpi="1200" verticalDpi="1200" r:id="rId2"/>
  <headerFooter>
    <oddFooter>&amp;R&amp;6SelfSurvey 4_08 (kht)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Self Survey</vt:lpstr>
      <vt:lpstr>'Self Survey'!Print_Area</vt:lpstr>
    </vt:vector>
  </TitlesOfParts>
  <Company>Expert Logistics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KHT</dc:creator>
  <cp:lastModifiedBy>Jenny</cp:lastModifiedBy>
  <cp:lastPrinted>2010-02-03T12:45:55Z</cp:lastPrinted>
  <dcterms:created xsi:type="dcterms:W3CDTF">2008-04-24T08:42:03Z</dcterms:created>
  <dcterms:modified xsi:type="dcterms:W3CDTF">2020-07-28T16:54:50Z</dcterms:modified>
</cp:coreProperties>
</file>